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M:\share-DIL-05-SITE\SUIVI THEMATIQUE\POTER-Divers\Preparation marchés fonction immobilière\Travail en cours\EN COURS\Toitures 2025\"/>
    </mc:Choice>
  </mc:AlternateContent>
  <xr:revisionPtr revIDLastSave="0" documentId="13_ncr:1_{EE4081C7-42CE-4F7E-925A-C483595051AF}" xr6:coauthVersionLast="47" xr6:coauthVersionMax="47" xr10:uidLastSave="{00000000-0000-0000-0000-000000000000}"/>
  <bookViews>
    <workbookView xWindow="-120" yWindow="-120" windowWidth="29040" windowHeight="15720" activeTab="2" xr2:uid="{00000000-000D-0000-FFFF-FFFF00000000}"/>
  </bookViews>
  <sheets>
    <sheet name="BPU UCA Lot 1" sheetId="4" r:id="rId1"/>
    <sheet name="BPU UCA Lot 2" sheetId="5" r:id="rId2"/>
    <sheet name="BPU UCA Lot 3" sheetId="6" r:id="rId3"/>
    <sheet name="BPU correctif Lot 1" sheetId="2" r:id="rId4"/>
    <sheet name="BPU correctif Lot 2" sheetId="7" r:id="rId5"/>
    <sheet name="BPU correctif Lot 3" sheetId="8" r:id="rId6"/>
    <sheet name="DIAGNOSTIC" sheetId="3" r:id="rId7"/>
  </sheets>
  <externalReferences>
    <externalReference r:id="rId8"/>
  </externalReferenc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85" i="6" l="1"/>
  <c r="E77" i="6"/>
  <c r="E76" i="6"/>
  <c r="E85" i="5"/>
  <c r="E77" i="5"/>
  <c r="E76" i="5"/>
  <c r="E113" i="6"/>
  <c r="D113" i="6"/>
  <c r="C113" i="6"/>
  <c r="F112" i="6"/>
  <c r="E112" i="6"/>
  <c r="D112" i="6"/>
  <c r="C112" i="6"/>
  <c r="F111" i="6"/>
  <c r="E111" i="6"/>
  <c r="D111" i="6"/>
  <c r="C111" i="6"/>
  <c r="F109" i="6"/>
  <c r="E109" i="6"/>
  <c r="D109" i="6"/>
  <c r="C109" i="6"/>
  <c r="F108" i="6"/>
  <c r="E108" i="6"/>
  <c r="D108" i="6"/>
  <c r="C108" i="6"/>
  <c r="F107" i="6"/>
  <c r="E107" i="6"/>
  <c r="D107" i="6"/>
  <c r="C107" i="6"/>
  <c r="F105" i="6"/>
  <c r="I105" i="6" s="1"/>
  <c r="E105" i="6"/>
  <c r="D105" i="6"/>
  <c r="C105" i="6"/>
  <c r="E103" i="6"/>
  <c r="D103" i="6"/>
  <c r="C103" i="6"/>
  <c r="F101" i="6"/>
  <c r="E101" i="6"/>
  <c r="D101" i="6"/>
  <c r="C101" i="6"/>
  <c r="F100" i="6"/>
  <c r="E100" i="6"/>
  <c r="D100" i="6"/>
  <c r="C100" i="6"/>
  <c r="F99" i="6"/>
  <c r="G99" i="6" s="1"/>
  <c r="E99" i="6"/>
  <c r="D99" i="6"/>
  <c r="C99" i="6"/>
  <c r="F98" i="6"/>
  <c r="G98" i="6" s="1"/>
  <c r="E98" i="6"/>
  <c r="D98" i="6"/>
  <c r="C98" i="6"/>
  <c r="F97" i="6"/>
  <c r="E97" i="6"/>
  <c r="D97" i="6"/>
  <c r="C97" i="6"/>
  <c r="D95" i="6"/>
  <c r="C95" i="6"/>
  <c r="F93" i="6"/>
  <c r="I93" i="6" s="1"/>
  <c r="E93" i="6"/>
  <c r="D93" i="6"/>
  <c r="C93" i="6"/>
  <c r="E91" i="6"/>
  <c r="D91" i="6"/>
  <c r="C91" i="6"/>
  <c r="F89" i="6"/>
  <c r="G89" i="6" s="1"/>
  <c r="D89" i="6"/>
  <c r="C89" i="6"/>
  <c r="D87" i="6"/>
  <c r="C87" i="6"/>
  <c r="D86" i="6"/>
  <c r="C86" i="6"/>
  <c r="D85" i="6"/>
  <c r="C85" i="6"/>
  <c r="F84" i="6"/>
  <c r="D84" i="6"/>
  <c r="C84" i="6"/>
  <c r="F83" i="6"/>
  <c r="D83" i="6"/>
  <c r="C83" i="6"/>
  <c r="F82" i="6"/>
  <c r="D82" i="6"/>
  <c r="C82" i="6"/>
  <c r="D81" i="6"/>
  <c r="C81" i="6"/>
  <c r="F80" i="6"/>
  <c r="D80" i="6"/>
  <c r="C80" i="6"/>
  <c r="F78" i="6"/>
  <c r="D78" i="6"/>
  <c r="C78" i="6"/>
  <c r="K77" i="6"/>
  <c r="J77" i="6"/>
  <c r="F77" i="6"/>
  <c r="G77" i="6" s="1"/>
  <c r="D77" i="6"/>
  <c r="C77" i="6"/>
  <c r="F76" i="6"/>
  <c r="I76" i="6" s="1"/>
  <c r="D76" i="6"/>
  <c r="C76" i="6"/>
  <c r="D75" i="6"/>
  <c r="C75" i="6"/>
  <c r="F74" i="6"/>
  <c r="D74" i="6"/>
  <c r="C74" i="6"/>
  <c r="F73" i="6"/>
  <c r="D73" i="6"/>
  <c r="C73" i="6"/>
  <c r="F72" i="6"/>
  <c r="D72" i="6"/>
  <c r="C72" i="6"/>
  <c r="F71" i="6"/>
  <c r="D71" i="6"/>
  <c r="C71" i="6"/>
  <c r="F70" i="6"/>
  <c r="D70" i="6"/>
  <c r="C70" i="6"/>
  <c r="G69" i="6"/>
  <c r="F69" i="6"/>
  <c r="I69" i="6" s="1"/>
  <c r="D69" i="6"/>
  <c r="C69" i="6"/>
  <c r="F68" i="6"/>
  <c r="D68" i="6"/>
  <c r="C68" i="6"/>
  <c r="F67" i="6"/>
  <c r="D67" i="6"/>
  <c r="C67" i="6"/>
  <c r="F66" i="6"/>
  <c r="D66" i="6"/>
  <c r="C66" i="6"/>
  <c r="F65" i="6"/>
  <c r="D65" i="6"/>
  <c r="C65" i="6"/>
  <c r="F64" i="6"/>
  <c r="D64" i="6"/>
  <c r="C64" i="6"/>
  <c r="F63" i="6"/>
  <c r="D63" i="6"/>
  <c r="C63" i="6"/>
  <c r="J62" i="6"/>
  <c r="F62" i="6"/>
  <c r="D62" i="6"/>
  <c r="C62" i="6"/>
  <c r="F61" i="6"/>
  <c r="D61" i="6"/>
  <c r="C61" i="6"/>
  <c r="F60" i="6"/>
  <c r="D60" i="6"/>
  <c r="C60" i="6"/>
  <c r="F59" i="6"/>
  <c r="G59" i="6" s="1"/>
  <c r="D59" i="6"/>
  <c r="C59" i="6"/>
  <c r="F58" i="6"/>
  <c r="G58" i="6" s="1"/>
  <c r="D58" i="6"/>
  <c r="C58" i="6"/>
  <c r="F57" i="6"/>
  <c r="D57" i="6"/>
  <c r="C57" i="6"/>
  <c r="F56" i="6"/>
  <c r="D56" i="6"/>
  <c r="C56" i="6"/>
  <c r="D55" i="6"/>
  <c r="C55" i="6"/>
  <c r="F54" i="6"/>
  <c r="D54" i="6"/>
  <c r="C54" i="6"/>
  <c r="F52" i="6"/>
  <c r="E52" i="6"/>
  <c r="D52" i="6"/>
  <c r="C52" i="6"/>
  <c r="F51" i="6"/>
  <c r="E51" i="6"/>
  <c r="D51" i="6"/>
  <c r="C51" i="6"/>
  <c r="E50" i="6"/>
  <c r="D50" i="6"/>
  <c r="C50" i="6"/>
  <c r="F47" i="6"/>
  <c r="G47" i="6" s="1"/>
  <c r="E47" i="6"/>
  <c r="D47" i="6"/>
  <c r="C47" i="6"/>
  <c r="F46" i="6"/>
  <c r="E46" i="6"/>
  <c r="D46" i="6"/>
  <c r="C46" i="6"/>
  <c r="F45" i="6"/>
  <c r="G45" i="6" s="1"/>
  <c r="E45" i="6"/>
  <c r="D45" i="6"/>
  <c r="C45" i="6"/>
  <c r="F44" i="6"/>
  <c r="E44" i="6"/>
  <c r="D44" i="6"/>
  <c r="C44" i="6"/>
  <c r="F42" i="6"/>
  <c r="E42" i="6"/>
  <c r="D42" i="6"/>
  <c r="C42" i="6"/>
  <c r="F41" i="6"/>
  <c r="E41" i="6"/>
  <c r="D41" i="6"/>
  <c r="C41" i="6"/>
  <c r="F40" i="6"/>
  <c r="E40" i="6"/>
  <c r="D40" i="6"/>
  <c r="C40" i="6"/>
  <c r="F39" i="6"/>
  <c r="E39" i="6"/>
  <c r="D39" i="6"/>
  <c r="C39" i="6"/>
  <c r="F38" i="6"/>
  <c r="E38" i="6"/>
  <c r="D38" i="6"/>
  <c r="C38" i="6"/>
  <c r="F37" i="6"/>
  <c r="G37" i="6" s="1"/>
  <c r="E37" i="6"/>
  <c r="D37" i="6"/>
  <c r="C37" i="6"/>
  <c r="F35" i="6"/>
  <c r="G35" i="6" s="1"/>
  <c r="E35" i="6"/>
  <c r="D35" i="6"/>
  <c r="C35" i="6"/>
  <c r="F34" i="6"/>
  <c r="E34" i="6"/>
  <c r="D34" i="6"/>
  <c r="C34" i="6"/>
  <c r="F33" i="6"/>
  <c r="E33" i="6"/>
  <c r="D33" i="6"/>
  <c r="C33" i="6"/>
  <c r="F32" i="6"/>
  <c r="E32" i="6"/>
  <c r="D32" i="6"/>
  <c r="C32" i="6"/>
  <c r="F28" i="6"/>
  <c r="E28" i="6"/>
  <c r="D28" i="6"/>
  <c r="C28" i="6"/>
  <c r="F27" i="6"/>
  <c r="E27" i="6"/>
  <c r="D27" i="6"/>
  <c r="C27" i="6"/>
  <c r="F26" i="6"/>
  <c r="G26" i="6" s="1"/>
  <c r="E26" i="6"/>
  <c r="D26" i="6"/>
  <c r="C26" i="6"/>
  <c r="F25" i="6"/>
  <c r="E25" i="6"/>
  <c r="D25" i="6"/>
  <c r="C25" i="6"/>
  <c r="F24" i="6"/>
  <c r="G24" i="6" s="1"/>
  <c r="E24" i="6"/>
  <c r="D24" i="6"/>
  <c r="C24" i="6"/>
  <c r="F23" i="6"/>
  <c r="G23" i="6" s="1"/>
  <c r="E23" i="6"/>
  <c r="D23" i="6"/>
  <c r="C23" i="6"/>
  <c r="F22" i="6"/>
  <c r="G22" i="6" s="1"/>
  <c r="E22" i="6"/>
  <c r="D22" i="6"/>
  <c r="C22" i="6"/>
  <c r="J21" i="6"/>
  <c r="F21" i="6"/>
  <c r="G21" i="6" s="1"/>
  <c r="E21" i="6"/>
  <c r="D21" i="6"/>
  <c r="C21" i="6"/>
  <c r="F20" i="6"/>
  <c r="E20" i="6"/>
  <c r="D20" i="6"/>
  <c r="C20" i="6"/>
  <c r="E19" i="6"/>
  <c r="D19" i="6"/>
  <c r="C19" i="6"/>
  <c r="F18" i="6"/>
  <c r="E18" i="6"/>
  <c r="D18" i="6"/>
  <c r="C18" i="6"/>
  <c r="E17" i="6"/>
  <c r="D17" i="6"/>
  <c r="C17" i="6"/>
  <c r="F16" i="6"/>
  <c r="E16" i="6"/>
  <c r="D16" i="6"/>
  <c r="C16" i="6"/>
  <c r="F15" i="6"/>
  <c r="E15" i="6"/>
  <c r="D15" i="6"/>
  <c r="C15" i="6"/>
  <c r="F14" i="6"/>
  <c r="E14" i="6"/>
  <c r="D14" i="6"/>
  <c r="C14" i="6"/>
  <c r="F13" i="6"/>
  <c r="E13" i="6"/>
  <c r="D13" i="6"/>
  <c r="C13" i="6"/>
  <c r="F12" i="6"/>
  <c r="E12" i="6"/>
  <c r="D12" i="6"/>
  <c r="C12" i="6"/>
  <c r="F11" i="6"/>
  <c r="E11" i="6"/>
  <c r="D11" i="6"/>
  <c r="C11" i="6"/>
  <c r="F10" i="6"/>
  <c r="E10" i="6"/>
  <c r="D10" i="6"/>
  <c r="C10" i="6"/>
  <c r="F9" i="6"/>
  <c r="E9" i="6"/>
  <c r="D9" i="6"/>
  <c r="C9" i="6"/>
  <c r="F8" i="6"/>
  <c r="E8" i="6"/>
  <c r="D8" i="6"/>
  <c r="C8" i="6"/>
  <c r="F7" i="6"/>
  <c r="E7" i="6"/>
  <c r="D7" i="6"/>
  <c r="C7" i="6"/>
  <c r="F6" i="6"/>
  <c r="E6" i="6"/>
  <c r="D6" i="6"/>
  <c r="C6" i="6"/>
  <c r="F5" i="6"/>
  <c r="E5" i="6"/>
  <c r="D5" i="6"/>
  <c r="C5" i="6"/>
  <c r="E113" i="5"/>
  <c r="D113" i="5"/>
  <c r="C113" i="5"/>
  <c r="F112" i="5"/>
  <c r="E112" i="5"/>
  <c r="D112" i="5"/>
  <c r="C112" i="5"/>
  <c r="F111" i="5"/>
  <c r="E111" i="5"/>
  <c r="D111" i="5"/>
  <c r="C111" i="5"/>
  <c r="F109" i="5"/>
  <c r="E109" i="5"/>
  <c r="D109" i="5"/>
  <c r="C109" i="5"/>
  <c r="F108" i="5"/>
  <c r="E108" i="5"/>
  <c r="D108" i="5"/>
  <c r="C108" i="5"/>
  <c r="F107" i="5"/>
  <c r="E107" i="5"/>
  <c r="D107" i="5"/>
  <c r="C107" i="5"/>
  <c r="F105" i="5"/>
  <c r="I105" i="5" s="1"/>
  <c r="E105" i="5"/>
  <c r="D105" i="5"/>
  <c r="C105" i="5"/>
  <c r="E103" i="5"/>
  <c r="D103" i="5"/>
  <c r="C103" i="5"/>
  <c r="F101" i="5"/>
  <c r="E101" i="5"/>
  <c r="D101" i="5"/>
  <c r="C101" i="5"/>
  <c r="F100" i="5"/>
  <c r="E100" i="5"/>
  <c r="D100" i="5"/>
  <c r="C100" i="5"/>
  <c r="F99" i="5"/>
  <c r="G99" i="5" s="1"/>
  <c r="E99" i="5"/>
  <c r="D99" i="5"/>
  <c r="C99" i="5"/>
  <c r="F98" i="5"/>
  <c r="G98" i="5" s="1"/>
  <c r="E98" i="5"/>
  <c r="D98" i="5"/>
  <c r="C98" i="5"/>
  <c r="F97" i="5"/>
  <c r="E97" i="5"/>
  <c r="D97" i="5"/>
  <c r="C97" i="5"/>
  <c r="D95" i="5"/>
  <c r="C95" i="5"/>
  <c r="F93" i="5"/>
  <c r="I93" i="5" s="1"/>
  <c r="E93" i="5"/>
  <c r="D93" i="5"/>
  <c r="C93" i="5"/>
  <c r="E91" i="5"/>
  <c r="D91" i="5"/>
  <c r="C91" i="5"/>
  <c r="F89" i="5"/>
  <c r="G89" i="5" s="1"/>
  <c r="D89" i="5"/>
  <c r="C89" i="5"/>
  <c r="D87" i="5"/>
  <c r="C87" i="5"/>
  <c r="D86" i="5"/>
  <c r="C86" i="5"/>
  <c r="D85" i="5"/>
  <c r="C85" i="5"/>
  <c r="F84" i="5"/>
  <c r="D84" i="5"/>
  <c r="C84" i="5"/>
  <c r="F83" i="5"/>
  <c r="D83" i="5"/>
  <c r="C83" i="5"/>
  <c r="F82" i="5"/>
  <c r="D82" i="5"/>
  <c r="C82" i="5"/>
  <c r="D81" i="5"/>
  <c r="C81" i="5"/>
  <c r="F80" i="5"/>
  <c r="D80" i="5"/>
  <c r="C80" i="5"/>
  <c r="F78" i="5"/>
  <c r="D78" i="5"/>
  <c r="C78" i="5"/>
  <c r="K77" i="5"/>
  <c r="J77" i="5"/>
  <c r="F77" i="5"/>
  <c r="D77" i="5"/>
  <c r="C77" i="5"/>
  <c r="F76" i="5"/>
  <c r="I76" i="5" s="1"/>
  <c r="D76" i="5"/>
  <c r="C76" i="5"/>
  <c r="D75" i="5"/>
  <c r="C75" i="5"/>
  <c r="F74" i="5"/>
  <c r="D74" i="5"/>
  <c r="C74" i="5"/>
  <c r="F73" i="5"/>
  <c r="D73" i="5"/>
  <c r="C73" i="5"/>
  <c r="F72" i="5"/>
  <c r="D72" i="5"/>
  <c r="C72" i="5"/>
  <c r="F71" i="5"/>
  <c r="D71" i="5"/>
  <c r="C71" i="5"/>
  <c r="F70" i="5"/>
  <c r="D70" i="5"/>
  <c r="C70" i="5"/>
  <c r="G69" i="5"/>
  <c r="F69" i="5"/>
  <c r="D69" i="5"/>
  <c r="C69" i="5"/>
  <c r="F68" i="5"/>
  <c r="D68" i="5"/>
  <c r="C68" i="5"/>
  <c r="F67" i="5"/>
  <c r="D67" i="5"/>
  <c r="C67" i="5"/>
  <c r="F66" i="5"/>
  <c r="D66" i="5"/>
  <c r="C66" i="5"/>
  <c r="F65" i="5"/>
  <c r="D65" i="5"/>
  <c r="C65" i="5"/>
  <c r="F64" i="5"/>
  <c r="D64" i="5"/>
  <c r="C64" i="5"/>
  <c r="F63" i="5"/>
  <c r="D63" i="5"/>
  <c r="C63" i="5"/>
  <c r="J62" i="5"/>
  <c r="F62" i="5"/>
  <c r="D62" i="5"/>
  <c r="C62" i="5"/>
  <c r="F61" i="5"/>
  <c r="D61" i="5"/>
  <c r="C61" i="5"/>
  <c r="F60" i="5"/>
  <c r="D60" i="5"/>
  <c r="C60" i="5"/>
  <c r="G59" i="5"/>
  <c r="F59" i="5"/>
  <c r="D59" i="5"/>
  <c r="C59" i="5"/>
  <c r="F58" i="5"/>
  <c r="G58" i="5" s="1"/>
  <c r="D58" i="5"/>
  <c r="C58" i="5"/>
  <c r="F57" i="5"/>
  <c r="D57" i="5"/>
  <c r="C57" i="5"/>
  <c r="F56" i="5"/>
  <c r="D56" i="5"/>
  <c r="C56" i="5"/>
  <c r="D55" i="5"/>
  <c r="C55" i="5"/>
  <c r="F54" i="5"/>
  <c r="D54" i="5"/>
  <c r="C54" i="5"/>
  <c r="F52" i="5"/>
  <c r="E52" i="5"/>
  <c r="D52" i="5"/>
  <c r="C52" i="5"/>
  <c r="F51" i="5"/>
  <c r="E51" i="5"/>
  <c r="D51" i="5"/>
  <c r="C51" i="5"/>
  <c r="E50" i="5"/>
  <c r="D50" i="5"/>
  <c r="C50" i="5"/>
  <c r="F47" i="5"/>
  <c r="G47" i="5" s="1"/>
  <c r="E47" i="5"/>
  <c r="D47" i="5"/>
  <c r="C47" i="5"/>
  <c r="F46" i="5"/>
  <c r="E46" i="5"/>
  <c r="D46" i="5"/>
  <c r="C46" i="5"/>
  <c r="F45" i="5"/>
  <c r="G45" i="5" s="1"/>
  <c r="E45" i="5"/>
  <c r="D45" i="5"/>
  <c r="C45" i="5"/>
  <c r="F44" i="5"/>
  <c r="E44" i="5"/>
  <c r="D44" i="5"/>
  <c r="C44" i="5"/>
  <c r="F42" i="5"/>
  <c r="E42" i="5"/>
  <c r="D42" i="5"/>
  <c r="C42" i="5"/>
  <c r="F41" i="5"/>
  <c r="E41" i="5"/>
  <c r="D41" i="5"/>
  <c r="C41" i="5"/>
  <c r="F40" i="5"/>
  <c r="E40" i="5"/>
  <c r="D40" i="5"/>
  <c r="C40" i="5"/>
  <c r="F39" i="5"/>
  <c r="E39" i="5"/>
  <c r="D39" i="5"/>
  <c r="C39" i="5"/>
  <c r="F38" i="5"/>
  <c r="E38" i="5"/>
  <c r="D38" i="5"/>
  <c r="C38" i="5"/>
  <c r="F37" i="5"/>
  <c r="G37" i="5" s="1"/>
  <c r="E37" i="5"/>
  <c r="D37" i="5"/>
  <c r="C37" i="5"/>
  <c r="F35" i="5"/>
  <c r="G35" i="5" s="1"/>
  <c r="E35" i="5"/>
  <c r="D35" i="5"/>
  <c r="C35" i="5"/>
  <c r="F34" i="5"/>
  <c r="E34" i="5"/>
  <c r="D34" i="5"/>
  <c r="C34" i="5"/>
  <c r="F33" i="5"/>
  <c r="E33" i="5"/>
  <c r="D33" i="5"/>
  <c r="C33" i="5"/>
  <c r="F32" i="5"/>
  <c r="E32" i="5"/>
  <c r="D32" i="5"/>
  <c r="C32" i="5"/>
  <c r="F28" i="5"/>
  <c r="E28" i="5"/>
  <c r="D28" i="5"/>
  <c r="C28" i="5"/>
  <c r="F27" i="5"/>
  <c r="E27" i="5"/>
  <c r="D27" i="5"/>
  <c r="C27" i="5"/>
  <c r="F26" i="5"/>
  <c r="G26" i="5" s="1"/>
  <c r="E26" i="5"/>
  <c r="D26" i="5"/>
  <c r="C26" i="5"/>
  <c r="F25" i="5"/>
  <c r="E25" i="5"/>
  <c r="D25" i="5"/>
  <c r="C25" i="5"/>
  <c r="F24" i="5"/>
  <c r="G24" i="5" s="1"/>
  <c r="E24" i="5"/>
  <c r="D24" i="5"/>
  <c r="C24" i="5"/>
  <c r="F23" i="5"/>
  <c r="G23" i="5" s="1"/>
  <c r="E23" i="5"/>
  <c r="D23" i="5"/>
  <c r="C23" i="5"/>
  <c r="F22" i="5"/>
  <c r="G22" i="5" s="1"/>
  <c r="E22" i="5"/>
  <c r="D22" i="5"/>
  <c r="C22" i="5"/>
  <c r="J21" i="5"/>
  <c r="F21" i="5"/>
  <c r="G21" i="5" s="1"/>
  <c r="E21" i="5"/>
  <c r="D21" i="5"/>
  <c r="C21" i="5"/>
  <c r="F20" i="5"/>
  <c r="E20" i="5"/>
  <c r="D20" i="5"/>
  <c r="C20" i="5"/>
  <c r="E19" i="5"/>
  <c r="D19" i="5"/>
  <c r="C19" i="5"/>
  <c r="F18" i="5"/>
  <c r="E18" i="5"/>
  <c r="D18" i="5"/>
  <c r="C18" i="5"/>
  <c r="E17" i="5"/>
  <c r="D17" i="5"/>
  <c r="C17" i="5"/>
  <c r="F16" i="5"/>
  <c r="E16" i="5"/>
  <c r="D16" i="5"/>
  <c r="C16" i="5"/>
  <c r="F15" i="5"/>
  <c r="E15" i="5"/>
  <c r="D15" i="5"/>
  <c r="C15" i="5"/>
  <c r="F14" i="5"/>
  <c r="E14" i="5"/>
  <c r="D14" i="5"/>
  <c r="C14" i="5"/>
  <c r="F13" i="5"/>
  <c r="E13" i="5"/>
  <c r="D13" i="5"/>
  <c r="C13" i="5"/>
  <c r="F12" i="5"/>
  <c r="E12" i="5"/>
  <c r="D12" i="5"/>
  <c r="C12" i="5"/>
  <c r="F11" i="5"/>
  <c r="E11" i="5"/>
  <c r="D11" i="5"/>
  <c r="C11" i="5"/>
  <c r="F10" i="5"/>
  <c r="E10" i="5"/>
  <c r="D10" i="5"/>
  <c r="C10" i="5"/>
  <c r="F9" i="5"/>
  <c r="E9" i="5"/>
  <c r="D9" i="5"/>
  <c r="C9" i="5"/>
  <c r="F8" i="5"/>
  <c r="E8" i="5"/>
  <c r="D8" i="5"/>
  <c r="C8" i="5"/>
  <c r="F7" i="5"/>
  <c r="E7" i="5"/>
  <c r="D7" i="5"/>
  <c r="C7" i="5"/>
  <c r="F6" i="5"/>
  <c r="E6" i="5"/>
  <c r="D6" i="5"/>
  <c r="C6" i="5"/>
  <c r="F5" i="5"/>
  <c r="E5" i="5"/>
  <c r="D5" i="5"/>
  <c r="C5" i="5"/>
  <c r="J77" i="4"/>
  <c r="K77" i="4"/>
  <c r="G69" i="4"/>
  <c r="J62" i="4"/>
  <c r="F61" i="4"/>
  <c r="F46" i="4"/>
  <c r="F114" i="6" l="1"/>
  <c r="G77" i="5"/>
  <c r="I69" i="5"/>
  <c r="F114" i="5"/>
  <c r="J21" i="4"/>
  <c r="E113" i="4" l="1"/>
  <c r="D113" i="4"/>
  <c r="C113" i="4"/>
  <c r="F112" i="4"/>
  <c r="E112" i="4"/>
  <c r="D112" i="4"/>
  <c r="C112" i="4"/>
  <c r="F111" i="4"/>
  <c r="E111" i="4"/>
  <c r="D111" i="4"/>
  <c r="C111" i="4"/>
  <c r="F109" i="4"/>
  <c r="E109" i="4"/>
  <c r="D109" i="4"/>
  <c r="C109" i="4"/>
  <c r="F108" i="4"/>
  <c r="E108" i="4"/>
  <c r="D108" i="4"/>
  <c r="C108" i="4"/>
  <c r="F107" i="4"/>
  <c r="E107" i="4"/>
  <c r="D107" i="4"/>
  <c r="C107" i="4"/>
  <c r="F105" i="4"/>
  <c r="I105" i="4" s="1"/>
  <c r="E105" i="4"/>
  <c r="D105" i="4"/>
  <c r="C105" i="4"/>
  <c r="E103" i="4"/>
  <c r="D103" i="4"/>
  <c r="C103" i="4"/>
  <c r="F101" i="4"/>
  <c r="E101" i="4"/>
  <c r="D101" i="4"/>
  <c r="C101" i="4"/>
  <c r="F100" i="4"/>
  <c r="E100" i="4"/>
  <c r="D100" i="4"/>
  <c r="C100" i="4"/>
  <c r="F99" i="4"/>
  <c r="G99" i="4" s="1"/>
  <c r="E99" i="4"/>
  <c r="D99" i="4"/>
  <c r="C99" i="4"/>
  <c r="F98" i="4"/>
  <c r="G98" i="4" s="1"/>
  <c r="E98" i="4"/>
  <c r="D98" i="4"/>
  <c r="C98" i="4"/>
  <c r="F97" i="4"/>
  <c r="E97" i="4"/>
  <c r="D97" i="4"/>
  <c r="C97" i="4"/>
  <c r="D95" i="4"/>
  <c r="C95" i="4"/>
  <c r="F93" i="4"/>
  <c r="I93" i="4" s="1"/>
  <c r="E93" i="4"/>
  <c r="D93" i="4"/>
  <c r="C93" i="4"/>
  <c r="E91" i="4"/>
  <c r="D91" i="4"/>
  <c r="C91" i="4"/>
  <c r="F89" i="4"/>
  <c r="G89" i="4" s="1"/>
  <c r="D89" i="4"/>
  <c r="C89" i="4"/>
  <c r="D87" i="4"/>
  <c r="C87" i="4"/>
  <c r="D86" i="4"/>
  <c r="C86" i="4"/>
  <c r="E85" i="4"/>
  <c r="D85" i="4"/>
  <c r="C85" i="4"/>
  <c r="F84" i="4"/>
  <c r="D84" i="4"/>
  <c r="C84" i="4"/>
  <c r="F83" i="4"/>
  <c r="D83" i="4"/>
  <c r="C83" i="4"/>
  <c r="F82" i="4"/>
  <c r="D82" i="4"/>
  <c r="C82" i="4"/>
  <c r="D81" i="4"/>
  <c r="C81" i="4"/>
  <c r="F80" i="4"/>
  <c r="D80" i="4"/>
  <c r="C80" i="4"/>
  <c r="F78" i="4"/>
  <c r="D78" i="4"/>
  <c r="C78" i="4"/>
  <c r="F77" i="4"/>
  <c r="G77" i="4" s="1"/>
  <c r="E77" i="4"/>
  <c r="D77" i="4"/>
  <c r="C77" i="4"/>
  <c r="F76" i="4"/>
  <c r="I76" i="4" s="1"/>
  <c r="E76" i="4"/>
  <c r="D76" i="4"/>
  <c r="C76" i="4"/>
  <c r="D75" i="4"/>
  <c r="C75" i="4"/>
  <c r="F74" i="4"/>
  <c r="D74" i="4"/>
  <c r="C74" i="4"/>
  <c r="F73" i="4"/>
  <c r="D73" i="4"/>
  <c r="C73" i="4"/>
  <c r="F72" i="4"/>
  <c r="D72" i="4"/>
  <c r="C72" i="4"/>
  <c r="F71" i="4"/>
  <c r="D71" i="4"/>
  <c r="C71" i="4"/>
  <c r="F70" i="4"/>
  <c r="D70" i="4"/>
  <c r="C70" i="4"/>
  <c r="F69" i="4"/>
  <c r="I69" i="4" s="1"/>
  <c r="D69" i="4"/>
  <c r="C69" i="4"/>
  <c r="F68" i="4"/>
  <c r="D68" i="4"/>
  <c r="C68" i="4"/>
  <c r="F67" i="4"/>
  <c r="D67" i="4"/>
  <c r="C67" i="4"/>
  <c r="F66" i="4"/>
  <c r="D66" i="4"/>
  <c r="C66" i="4"/>
  <c r="F65" i="4"/>
  <c r="D65" i="4"/>
  <c r="C65" i="4"/>
  <c r="F64" i="4"/>
  <c r="D64" i="4"/>
  <c r="C64" i="4"/>
  <c r="F63" i="4"/>
  <c r="D63" i="4"/>
  <c r="C63" i="4"/>
  <c r="F62" i="4"/>
  <c r="D62" i="4"/>
  <c r="C62" i="4"/>
  <c r="D61" i="4"/>
  <c r="C61" i="4"/>
  <c r="F60" i="4"/>
  <c r="D60" i="4"/>
  <c r="C60" i="4"/>
  <c r="F59" i="4"/>
  <c r="G59" i="4" s="1"/>
  <c r="D59" i="4"/>
  <c r="C59" i="4"/>
  <c r="F58" i="4"/>
  <c r="G58" i="4" s="1"/>
  <c r="D58" i="4"/>
  <c r="C58" i="4"/>
  <c r="F57" i="4"/>
  <c r="D57" i="4"/>
  <c r="C57" i="4"/>
  <c r="F56" i="4"/>
  <c r="D56" i="4"/>
  <c r="C56" i="4"/>
  <c r="D55" i="4"/>
  <c r="C55" i="4"/>
  <c r="F54" i="4"/>
  <c r="D54" i="4"/>
  <c r="C54" i="4"/>
  <c r="F52" i="4"/>
  <c r="E52" i="4"/>
  <c r="D52" i="4"/>
  <c r="C52" i="4"/>
  <c r="F51" i="4"/>
  <c r="E51" i="4"/>
  <c r="D51" i="4"/>
  <c r="C51" i="4"/>
  <c r="E50" i="4"/>
  <c r="D50" i="4"/>
  <c r="C50" i="4"/>
  <c r="F47" i="4"/>
  <c r="G47" i="4" s="1"/>
  <c r="E47" i="4"/>
  <c r="D47" i="4"/>
  <c r="C47" i="4"/>
  <c r="E46" i="4"/>
  <c r="D46" i="4"/>
  <c r="C46" i="4"/>
  <c r="F45" i="4"/>
  <c r="G45" i="4" s="1"/>
  <c r="E45" i="4"/>
  <c r="D45" i="4"/>
  <c r="C45" i="4"/>
  <c r="F44" i="4"/>
  <c r="E44" i="4"/>
  <c r="D44" i="4"/>
  <c r="C44" i="4"/>
  <c r="F42" i="4"/>
  <c r="E42" i="4"/>
  <c r="D42" i="4"/>
  <c r="C42" i="4"/>
  <c r="F41" i="4"/>
  <c r="E41" i="4"/>
  <c r="D41" i="4"/>
  <c r="C41" i="4"/>
  <c r="F40" i="4"/>
  <c r="E40" i="4"/>
  <c r="D40" i="4"/>
  <c r="C40" i="4"/>
  <c r="F39" i="4"/>
  <c r="E39" i="4"/>
  <c r="D39" i="4"/>
  <c r="C39" i="4"/>
  <c r="F38" i="4"/>
  <c r="E38" i="4"/>
  <c r="D38" i="4"/>
  <c r="C38" i="4"/>
  <c r="F37" i="4"/>
  <c r="G37" i="4" s="1"/>
  <c r="E37" i="4"/>
  <c r="D37" i="4"/>
  <c r="C37" i="4"/>
  <c r="F35" i="4"/>
  <c r="G35" i="4" s="1"/>
  <c r="E35" i="4"/>
  <c r="D35" i="4"/>
  <c r="C35" i="4"/>
  <c r="F34" i="4"/>
  <c r="E34" i="4"/>
  <c r="D34" i="4"/>
  <c r="C34" i="4"/>
  <c r="F33" i="4"/>
  <c r="E33" i="4"/>
  <c r="D33" i="4"/>
  <c r="C33" i="4"/>
  <c r="F32" i="4"/>
  <c r="E32" i="4"/>
  <c r="D32" i="4"/>
  <c r="C32" i="4"/>
  <c r="F28" i="4"/>
  <c r="E28" i="4"/>
  <c r="D28" i="4"/>
  <c r="C28" i="4"/>
  <c r="F27" i="4"/>
  <c r="E27" i="4"/>
  <c r="D27" i="4"/>
  <c r="C27" i="4"/>
  <c r="F26" i="4"/>
  <c r="G26" i="4" s="1"/>
  <c r="E26" i="4"/>
  <c r="D26" i="4"/>
  <c r="C26" i="4"/>
  <c r="F25" i="4"/>
  <c r="E25" i="4"/>
  <c r="D25" i="4"/>
  <c r="C25" i="4"/>
  <c r="F24" i="4"/>
  <c r="G24" i="4" s="1"/>
  <c r="E24" i="4"/>
  <c r="D24" i="4"/>
  <c r="C24" i="4"/>
  <c r="F23" i="4"/>
  <c r="G23" i="4" s="1"/>
  <c r="E23" i="4"/>
  <c r="D23" i="4"/>
  <c r="C23" i="4"/>
  <c r="F22" i="4"/>
  <c r="G22" i="4" s="1"/>
  <c r="E22" i="4"/>
  <c r="D22" i="4"/>
  <c r="C22" i="4"/>
  <c r="F21" i="4"/>
  <c r="G21" i="4" s="1"/>
  <c r="E21" i="4"/>
  <c r="D21" i="4"/>
  <c r="C21" i="4"/>
  <c r="F20" i="4"/>
  <c r="E20" i="4"/>
  <c r="D20" i="4"/>
  <c r="C20" i="4"/>
  <c r="E19" i="4"/>
  <c r="D19" i="4"/>
  <c r="C19" i="4"/>
  <c r="F18" i="4"/>
  <c r="E18" i="4"/>
  <c r="D18" i="4"/>
  <c r="C18" i="4"/>
  <c r="E17" i="4"/>
  <c r="D17" i="4"/>
  <c r="C17" i="4"/>
  <c r="F16" i="4"/>
  <c r="E16" i="4"/>
  <c r="D16" i="4"/>
  <c r="C16" i="4"/>
  <c r="F15" i="4"/>
  <c r="E15" i="4"/>
  <c r="D15" i="4"/>
  <c r="C15" i="4"/>
  <c r="F14" i="4"/>
  <c r="E14" i="4"/>
  <c r="D14" i="4"/>
  <c r="C14" i="4"/>
  <c r="F13" i="4"/>
  <c r="E13" i="4"/>
  <c r="D13" i="4"/>
  <c r="C13" i="4"/>
  <c r="F12" i="4"/>
  <c r="E12" i="4"/>
  <c r="D12" i="4"/>
  <c r="C12" i="4"/>
  <c r="F11" i="4"/>
  <c r="E11" i="4"/>
  <c r="D11" i="4"/>
  <c r="C11" i="4"/>
  <c r="F10" i="4"/>
  <c r="E10" i="4"/>
  <c r="D10" i="4"/>
  <c r="C10" i="4"/>
  <c r="F9" i="4"/>
  <c r="E9" i="4"/>
  <c r="D9" i="4"/>
  <c r="C9" i="4"/>
  <c r="F8" i="4"/>
  <c r="E8" i="4"/>
  <c r="D8" i="4"/>
  <c r="C8" i="4"/>
  <c r="F7" i="4"/>
  <c r="E7" i="4"/>
  <c r="D7" i="4"/>
  <c r="C7" i="4"/>
  <c r="F6" i="4"/>
  <c r="E6" i="4"/>
  <c r="D6" i="4"/>
  <c r="C6" i="4"/>
  <c r="F5" i="4"/>
  <c r="E5" i="4"/>
  <c r="D5" i="4"/>
  <c r="C5" i="4"/>
  <c r="F114" i="4" l="1"/>
</calcChain>
</file>

<file path=xl/sharedStrings.xml><?xml version="1.0" encoding="utf-8"?>
<sst xmlns="http://schemas.openxmlformats.org/spreadsheetml/2006/main" count="1507" uniqueCount="356">
  <si>
    <t>Site</t>
  </si>
  <si>
    <t>Bâtiment</t>
  </si>
  <si>
    <t>Code</t>
  </si>
  <si>
    <t>1A24</t>
  </si>
  <si>
    <t>1A18</t>
  </si>
  <si>
    <t>1A27</t>
  </si>
  <si>
    <t>1A01</t>
  </si>
  <si>
    <t>1A15</t>
  </si>
  <si>
    <t>1A21</t>
  </si>
  <si>
    <t>1A23</t>
  </si>
  <si>
    <t>1A16</t>
  </si>
  <si>
    <t>1A25</t>
  </si>
  <si>
    <t>1A22</t>
  </si>
  <si>
    <t>1A20</t>
  </si>
  <si>
    <t>1A26</t>
  </si>
  <si>
    <t>3C06</t>
  </si>
  <si>
    <t>3C02</t>
  </si>
  <si>
    <t>3C04</t>
  </si>
  <si>
    <t>3C03</t>
  </si>
  <si>
    <t>3C05</t>
  </si>
  <si>
    <t>3C01</t>
  </si>
  <si>
    <t>4D01</t>
  </si>
  <si>
    <t>4D03</t>
  </si>
  <si>
    <t>4D02</t>
  </si>
  <si>
    <t>4D04</t>
  </si>
  <si>
    <t>5E04</t>
  </si>
  <si>
    <t>5E03</t>
  </si>
  <si>
    <t>5E02</t>
  </si>
  <si>
    <t>6F22</t>
  </si>
  <si>
    <t>6F17</t>
  </si>
  <si>
    <t>6F24</t>
  </si>
  <si>
    <t>6F21</t>
  </si>
  <si>
    <t>6F25</t>
  </si>
  <si>
    <t>6F05</t>
  </si>
  <si>
    <t>6F09</t>
  </si>
  <si>
    <t>6F20</t>
  </si>
  <si>
    <t>6F08</t>
  </si>
  <si>
    <t>6F19</t>
  </si>
  <si>
    <t>6F26</t>
  </si>
  <si>
    <t>6F12</t>
  </si>
  <si>
    <t>6F10</t>
  </si>
  <si>
    <t>6F13</t>
  </si>
  <si>
    <t>6F11</t>
  </si>
  <si>
    <t>10J01</t>
  </si>
  <si>
    <t>12L01</t>
  </si>
  <si>
    <t>12L03</t>
  </si>
  <si>
    <t>12L04</t>
  </si>
  <si>
    <t>12L02</t>
  </si>
  <si>
    <t>12L05</t>
  </si>
  <si>
    <t>Commentaires</t>
  </si>
  <si>
    <t>N° fiche annexe</t>
  </si>
  <si>
    <t>Prix diagnostic initial HT</t>
  </si>
  <si>
    <t>Toitures terrasses gravillonnées :</t>
  </si>
  <si>
    <t>Toitures terrasses auto-protégées :</t>
  </si>
  <si>
    <t>Toitures terrasses accessibles :</t>
  </si>
  <si>
    <t>Toitures terrasses végétalisées :</t>
  </si>
  <si>
    <t xml:space="preserve">Marché n°                                                                                                                                                                                                                                                                                                 
Maintenance des toitures et toitures terrasses de l'UCA
</t>
  </si>
  <si>
    <t xml:space="preserve">DESIGNATION </t>
  </si>
  <si>
    <t>U</t>
  </si>
  <si>
    <t>PU HT</t>
  </si>
  <si>
    <t>La main d'œuvre est incluse</t>
  </si>
  <si>
    <t>1 - Travaux concernant les protections de toitures terrasses</t>
  </si>
  <si>
    <t>1.01</t>
  </si>
  <si>
    <t>enlèvement et remise en place de protection lourde en gravillons avec réemploi</t>
  </si>
  <si>
    <t>m²</t>
  </si>
  <si>
    <t>1.02</t>
  </si>
  <si>
    <t>enlèvement de protection lourde en gravillons sans réemploi</t>
  </si>
  <si>
    <t>1.03</t>
  </si>
  <si>
    <t>mise en place de protection lourde avec gravilonns neufs</t>
  </si>
  <si>
    <t>1.04</t>
  </si>
  <si>
    <t>2 - Travaux de réparation de revêtement d'étanchéité</t>
  </si>
  <si>
    <t>2.01</t>
  </si>
  <si>
    <t>Recherche de fuite par fumigènes en un point</t>
  </si>
  <si>
    <t>2.02</t>
  </si>
  <si>
    <t>réparation de défectuosité localisées du revêtement en partie courante</t>
  </si>
  <si>
    <t>réparation inférieure à 1 m²</t>
  </si>
  <si>
    <t>réparation comprise entre 1 et 3 m²</t>
  </si>
  <si>
    <t>réparation inférieure à 5 m²</t>
  </si>
  <si>
    <t>2.03</t>
  </si>
  <si>
    <t>réparation de défectuosité localisées du revêtement des relevés</t>
  </si>
  <si>
    <t xml:space="preserve"> </t>
  </si>
  <si>
    <t>2.04</t>
  </si>
  <si>
    <t>réparation de l'étanchéité au droit de pénétration</t>
  </si>
  <si>
    <t>2.05</t>
  </si>
  <si>
    <t>reprise de naissance d'eaux pluviales cause d'une retenue d'eau</t>
  </si>
  <si>
    <t>diamêtre 100</t>
  </si>
  <si>
    <t>diamêtre 200</t>
  </si>
  <si>
    <t>2.06</t>
  </si>
  <si>
    <t>création d'un trop plein</t>
  </si>
  <si>
    <t>diamêtre 40</t>
  </si>
  <si>
    <t>diamêtre 50</t>
  </si>
  <si>
    <t>2.07</t>
  </si>
  <si>
    <t>traitement de régénération et d'étanchéité au produit bitumineux</t>
  </si>
  <si>
    <t>sur étanchéité bitumineuse</t>
  </si>
  <si>
    <t>sur étanchéité autoprotégée alu</t>
  </si>
  <si>
    <t>2.08</t>
  </si>
  <si>
    <t>réparations de défauts d'étanchéité par bandes collées</t>
  </si>
  <si>
    <t>bandes de 50</t>
  </si>
  <si>
    <t>ml</t>
  </si>
  <si>
    <t>bandes de 150</t>
  </si>
  <si>
    <t>bandes de 200</t>
  </si>
  <si>
    <t>bandes de 300</t>
  </si>
  <si>
    <t>2.09</t>
  </si>
  <si>
    <t>remplacement de chapeau sur sortie de ventilation</t>
  </si>
  <si>
    <t>2.10</t>
  </si>
  <si>
    <t>soudure en recherche sur ouvrage de zinguerie existant</t>
  </si>
  <si>
    <t>soudure ponctuelle jusqu'à 10cm</t>
  </si>
  <si>
    <t>soudure linèaire</t>
  </si>
  <si>
    <t>3 - Dépose</t>
  </si>
  <si>
    <t>3.01</t>
  </si>
  <si>
    <t>enlèvement des revètement d'étanchéité multicouches existants</t>
  </si>
  <si>
    <t>3.02</t>
  </si>
  <si>
    <t>arrachage des revètements sur relevés et autres</t>
  </si>
  <si>
    <t>3.03</t>
  </si>
  <si>
    <t>démolition du revètement d'étanchéité en asphlte coulé, surface courante et relevé</t>
  </si>
  <si>
    <t>3.04</t>
  </si>
  <si>
    <t>enlèvement de l'isolant thermique surface courante et relevé</t>
  </si>
  <si>
    <t>3.05</t>
  </si>
  <si>
    <t>enlèvement sans réemploi de tous les ouvrages accessoire métalliques</t>
  </si>
  <si>
    <t>3.06</t>
  </si>
  <si>
    <t>préparation des supports anciens  pour recevoir l'étanchéité neuve</t>
  </si>
  <si>
    <t xml:space="preserve">4 - Etanchéité neuve </t>
  </si>
  <si>
    <t>4.01</t>
  </si>
  <si>
    <t>etanchéité bicouche pour recevoir protection lourde</t>
  </si>
  <si>
    <t>complexe étanchéité avec isolant type mousse polyuréthane 60 mm</t>
  </si>
  <si>
    <t>complexe étanchéité avec isolant type mousse polyuréthane 80 mm</t>
  </si>
  <si>
    <t>complexe étanchéité avec isolant type mousse polyuréthane 100 mm</t>
  </si>
  <si>
    <t>étanchéité des relevés</t>
  </si>
  <si>
    <t>4.02</t>
  </si>
  <si>
    <t>étanchéité bicouche autoprotection minérale</t>
  </si>
  <si>
    <t>4.03</t>
  </si>
  <si>
    <t>étanchéité monocouche type rénovation sans circulation</t>
  </si>
  <si>
    <t>rénovation pour recevoir protection lourde sur ancienne de même type</t>
  </si>
  <si>
    <t>rénovation autoprotegée, sur ancienne autoprotégée</t>
  </si>
  <si>
    <t>4.04</t>
  </si>
  <si>
    <t>étanchéité bicouche sous jardin avec isolant</t>
  </si>
  <si>
    <t>étanchéité partie courante</t>
  </si>
  <si>
    <t>4.05</t>
  </si>
  <si>
    <t>étanchéité monocouche par membrane synthétique</t>
  </si>
  <si>
    <t>5 - Coupole d'éclairement et autres</t>
  </si>
  <si>
    <t>5.01</t>
  </si>
  <si>
    <t>lanterneau d'éclairement fixe, sans costière</t>
  </si>
  <si>
    <t>0,5/,5</t>
  </si>
  <si>
    <t>0,5/1m</t>
  </si>
  <si>
    <t>1m/1m</t>
  </si>
  <si>
    <t>1m/1,5m</t>
  </si>
  <si>
    <t>1,5m/1,5m</t>
  </si>
  <si>
    <t>5.02</t>
  </si>
  <si>
    <t>plus value avec costières</t>
  </si>
  <si>
    <t>5.03</t>
  </si>
  <si>
    <t>Lanterneau d'éclairement fixe à double coque</t>
  </si>
  <si>
    <t>5.04</t>
  </si>
  <si>
    <t>plus value avec costière, à double coque</t>
  </si>
  <si>
    <t>6 - Réfection des évacuations des eaux pluviales</t>
  </si>
  <si>
    <t>6.01</t>
  </si>
  <si>
    <t>Dépose des gouttières</t>
  </si>
  <si>
    <t>sans aucun remplacement de partie de goutière, ni accessoires</t>
  </si>
  <si>
    <t>avec remplacement de partie de goutière et ou accessoires</t>
  </si>
  <si>
    <t>6.02</t>
  </si>
  <si>
    <t>révision et remise en état de noue zinc</t>
  </si>
  <si>
    <t>sans aucun remplacement de partie de zinc, ni accessoires</t>
  </si>
  <si>
    <t>avec remplacement de partie de zinc et ou accessoires</t>
  </si>
  <si>
    <t>plus value pour dépose et évacuation</t>
  </si>
  <si>
    <t>ens</t>
  </si>
  <si>
    <t>6.03</t>
  </si>
  <si>
    <t>révision et remise en état de chêneaux en zinc</t>
  </si>
  <si>
    <t>sans aucun remplacement de partie zinc, ni accessoires</t>
  </si>
  <si>
    <t>avec remplacement de partie zinc et/ou accessoires</t>
  </si>
  <si>
    <t>6.04</t>
  </si>
  <si>
    <t>révision et remise en état de tuyau de descente en zinc ou tôle</t>
  </si>
  <si>
    <t>avec remplacement de parties de tuyau et ou accessoires</t>
  </si>
  <si>
    <t>6.05</t>
  </si>
  <si>
    <t>révision et remise en état de crapaudine</t>
  </si>
  <si>
    <t>avec remplacement des accessoires</t>
  </si>
  <si>
    <t>7 - Travaux en hauteur</t>
  </si>
  <si>
    <t>7.01</t>
  </si>
  <si>
    <t>avec nacelle, mise en place de tous moyens mécaniques pour travail en hauteur</t>
  </si>
  <si>
    <t>7.011</t>
  </si>
  <si>
    <t>demi-journée</t>
  </si>
  <si>
    <t>7.012</t>
  </si>
  <si>
    <t>journée</t>
  </si>
  <si>
    <t>7.013</t>
  </si>
  <si>
    <t>par journées supplémentaires</t>
  </si>
  <si>
    <t>7.02</t>
  </si>
  <si>
    <t>échaffaudages</t>
  </si>
  <si>
    <t>7.03</t>
  </si>
  <si>
    <t>garde-corps provisoires</t>
  </si>
  <si>
    <t>8 -  Autres prestations</t>
  </si>
  <si>
    <t>8.01</t>
  </si>
  <si>
    <t>Travaux hors bordereau - Coût horaire étancheur</t>
  </si>
  <si>
    <t>h</t>
  </si>
  <si>
    <t>8.02</t>
  </si>
  <si>
    <t>Travaux hors bordereau - Coût horaire aide étancheur</t>
  </si>
  <si>
    <t>8.03</t>
  </si>
  <si>
    <t>réfection toiture tuile avec tuile</t>
  </si>
  <si>
    <t>8.04</t>
  </si>
  <si>
    <t>réfection toiture bac acier avec bac acier</t>
  </si>
  <si>
    <t>8.05</t>
  </si>
  <si>
    <t>mise en place de grillage antivolatile</t>
  </si>
  <si>
    <t>8.06</t>
  </si>
  <si>
    <t>mise en place de grille anti volatile sur bouche d'aération</t>
  </si>
  <si>
    <t>8.07</t>
  </si>
  <si>
    <t>mise en place de herse antivolatile</t>
  </si>
  <si>
    <t>8.08</t>
  </si>
  <si>
    <t>Mise en place grillage protection de gouttière</t>
  </si>
  <si>
    <t>8.09</t>
  </si>
  <si>
    <t>LOCALISATION TOITURE</t>
  </si>
  <si>
    <t>Bâtiment :</t>
  </si>
  <si>
    <t>Repère :</t>
  </si>
  <si>
    <t>NATURE DU COMPLEXE</t>
  </si>
  <si>
    <t>Protection :</t>
  </si>
  <si>
    <t>Etanchéité :</t>
  </si>
  <si>
    <t>Isolant :</t>
  </si>
  <si>
    <t>Relevés :</t>
  </si>
  <si>
    <t>AGE</t>
  </si>
  <si>
    <t>Date de création :</t>
  </si>
  <si>
    <t>Date de réfection :</t>
  </si>
  <si>
    <t>ETAT</t>
  </si>
  <si>
    <t>NEUF</t>
  </si>
  <si>
    <t>BON</t>
  </si>
  <si>
    <t>MOYEN</t>
  </si>
  <si>
    <t>MAUVAIS</t>
  </si>
  <si>
    <t>TRAVAUX</t>
  </si>
  <si>
    <t>Travaux de réparation à prévoir :</t>
  </si>
  <si>
    <t>OUI</t>
  </si>
  <si>
    <t>NON</t>
  </si>
  <si>
    <r>
      <t xml:space="preserve">Parties d'ouvrages à reprendre </t>
    </r>
    <r>
      <rPr>
        <b/>
        <sz val="11"/>
        <color theme="1"/>
        <rFont val="Calibri"/>
        <family val="2"/>
        <scheme val="minor"/>
      </rPr>
      <t>quantifiées</t>
    </r>
    <r>
      <rPr>
        <sz val="10"/>
        <rFont val="Arial"/>
        <family val="2"/>
      </rPr>
      <t xml:space="preserve"> :</t>
    </r>
  </si>
  <si>
    <t>Réfection compléte nécessaire :</t>
  </si>
  <si>
    <t>MOYENS D'ACCES et PROTECTIONS pour l'ENTRETIEN</t>
  </si>
  <si>
    <t>Garde-corps provisoires :</t>
  </si>
  <si>
    <t xml:space="preserve">OUI </t>
  </si>
  <si>
    <t>Nacelle :</t>
  </si>
  <si>
    <t>Echaffaudage :</t>
  </si>
  <si>
    <t>MOYENS D'ACCES et PROTECTIONS pour les TRAVAUX EVENTUELS</t>
  </si>
  <si>
    <t>OBSERVATIONS</t>
  </si>
  <si>
    <t>8.10</t>
  </si>
  <si>
    <t>Réfection toiture ardoise avec ardoise</t>
  </si>
  <si>
    <t>8.11</t>
  </si>
  <si>
    <t>Travaux hors bordereau - Coût horaire couvreur</t>
  </si>
  <si>
    <r>
      <t xml:space="preserve">Bordereau des Prix Unitaires - Maintenance corrective   </t>
    </r>
    <r>
      <rPr>
        <b/>
        <i/>
        <sz val="12"/>
        <rFont val="Arial Narrow"/>
        <family val="2"/>
      </rPr>
      <t>(annexe de l'acte d'engagement)</t>
    </r>
  </si>
  <si>
    <t>1A02</t>
  </si>
  <si>
    <t>1A03</t>
  </si>
  <si>
    <t>1A04</t>
  </si>
  <si>
    <t>1A05</t>
  </si>
  <si>
    <t>1A06</t>
  </si>
  <si>
    <t>1A07</t>
  </si>
  <si>
    <t>1A08</t>
  </si>
  <si>
    <t>1A09</t>
  </si>
  <si>
    <t>1A10</t>
  </si>
  <si>
    <t>1A11</t>
  </si>
  <si>
    <t>1A12</t>
  </si>
  <si>
    <t xml:space="preserve">Intitulé </t>
  </si>
  <si>
    <t>Intitulé</t>
  </si>
  <si>
    <t>Adresse</t>
  </si>
  <si>
    <t xml:space="preserve">Ville </t>
  </si>
  <si>
    <t>Emprise au sol</t>
  </si>
  <si>
    <t>Ensemble du Campus des Cézeaux</t>
  </si>
  <si>
    <t>Cézeaux Pascal</t>
  </si>
  <si>
    <t>1A13</t>
  </si>
  <si>
    <t>Cézeaux Vasarely</t>
  </si>
  <si>
    <t>2B01</t>
  </si>
  <si>
    <t>2B02</t>
  </si>
  <si>
    <t>2B03</t>
  </si>
  <si>
    <t>2B04</t>
  </si>
  <si>
    <t>Cézeaux Murat</t>
  </si>
  <si>
    <t>Cézeaux Chebarde</t>
  </si>
  <si>
    <t>Cézeaux autre</t>
  </si>
  <si>
    <t>Clermont Centre</t>
  </si>
  <si>
    <t>6F01</t>
  </si>
  <si>
    <t>6F02</t>
  </si>
  <si>
    <t>6F03</t>
  </si>
  <si>
    <t>6F04</t>
  </si>
  <si>
    <t>6F07</t>
  </si>
  <si>
    <t>6F14</t>
  </si>
  <si>
    <t>6F15</t>
  </si>
  <si>
    <t>6F16</t>
  </si>
  <si>
    <t>6F18</t>
  </si>
  <si>
    <t>6F23</t>
  </si>
  <si>
    <t>Voir Rotonde</t>
  </si>
  <si>
    <t>Henri Dunant</t>
  </si>
  <si>
    <t>7G01</t>
  </si>
  <si>
    <t>7G02</t>
  </si>
  <si>
    <t>7G03</t>
  </si>
  <si>
    <t>BEAUMONT</t>
  </si>
  <si>
    <t>7G04</t>
  </si>
  <si>
    <t>7G05</t>
  </si>
  <si>
    <t>7G06</t>
  </si>
  <si>
    <t>7G07</t>
  </si>
  <si>
    <t>7G08</t>
  </si>
  <si>
    <t>Estaing</t>
  </si>
  <si>
    <t>8H01</t>
  </si>
  <si>
    <t>Cebazat</t>
  </si>
  <si>
    <t>9I01</t>
  </si>
  <si>
    <t>Besse</t>
  </si>
  <si>
    <t>Puy de Dôme</t>
  </si>
  <si>
    <t>11K01</t>
  </si>
  <si>
    <t>ORCINES</t>
  </si>
  <si>
    <t>Montluçon</t>
  </si>
  <si>
    <t>Vichy</t>
  </si>
  <si>
    <t>13M01</t>
  </si>
  <si>
    <t>14N01</t>
  </si>
  <si>
    <t>Simone Veil</t>
  </si>
  <si>
    <t>15O01</t>
  </si>
  <si>
    <t>15O02</t>
  </si>
  <si>
    <t>15O03</t>
  </si>
  <si>
    <t>Le Puy</t>
  </si>
  <si>
    <t>16P01</t>
  </si>
  <si>
    <t>16P02</t>
  </si>
  <si>
    <t>16P03</t>
  </si>
  <si>
    <t>BPU</t>
  </si>
  <si>
    <t>Toitures</t>
  </si>
  <si>
    <t>Si besoin, commande d'après les prix/m²</t>
  </si>
  <si>
    <t>8.12</t>
  </si>
  <si>
    <t>Garde-corps autoportants en aluminium servant à sécuriser les toitures terrasses, sans avoir à percer les étanchéités et assurant la sécurité aux opérateurs de maintenance.
Conformes à la Norme NF E85-015 et EN 14122-3, et répondant aux essais et aux caractéristiques dimensionnelles de ses Normes. Constitués d’une Lisse à 1m et d’une sous lisse.  Les contre-poids caoutchoutés sont proportionnés aux bras de levier en fonction des efforts des essais de renversement de la Norme. Montants en tubes aluminium. Inclinés éloignant les utilisateurs du vide.
Entraxe maxi entre potelets 1500mm.</t>
  </si>
  <si>
    <t>DIAGNOSTIC DES TOITURES ET TOITURES TERRASSES</t>
  </si>
  <si>
    <t>Bacs :</t>
  </si>
  <si>
    <t>Prix HT de la maintenance préventive pour une surface de 1 m² - Prix unitaire applicable pour nouvelles surfaces, surfaces modifiées, portions de toiture... (y compris Chéneaux, gouttières et descentes) - évacuation et traitement des déchets inclus :</t>
  </si>
  <si>
    <t>D</t>
  </si>
  <si>
    <t>D partielle</t>
  </si>
  <si>
    <t>Hors périmètre UCA</t>
  </si>
  <si>
    <t>Maintenance préventive</t>
  </si>
  <si>
    <t>Temps passé en heures</t>
  </si>
  <si>
    <t>Prix HT</t>
  </si>
  <si>
    <t>Terrasse</t>
  </si>
  <si>
    <t>Membrane</t>
  </si>
  <si>
    <t>Bac Acier/ Cuivre</t>
  </si>
  <si>
    <t>Toit Végétalisé</t>
  </si>
  <si>
    <t>Toiture Tuile/Ardoise/Fibro</t>
  </si>
  <si>
    <t>1A30</t>
  </si>
  <si>
    <t>Espace de répétition</t>
  </si>
  <si>
    <t>17, rue Rochefeuille</t>
  </si>
  <si>
    <t>AUBIERE</t>
  </si>
  <si>
    <t>4D05</t>
  </si>
  <si>
    <t>Eco PAVIN</t>
  </si>
  <si>
    <t>6, rue de la Chebarde</t>
  </si>
  <si>
    <t>?</t>
  </si>
  <si>
    <t>Lot 1</t>
  </si>
  <si>
    <t>fourniture et pose de dalle en gravillons sur plot y compris plots, dalle en gravillons colorés 50*50</t>
  </si>
  <si>
    <t>Peinture sur étanchéïté auto protégé</t>
  </si>
  <si>
    <t>m2</t>
  </si>
  <si>
    <t>Fourniture et pose d'échelle à crinoline, y compris toutes sujétions d'accrochage</t>
  </si>
  <si>
    <t>8.13</t>
  </si>
  <si>
    <t>8.14</t>
  </si>
  <si>
    <t>8.15</t>
  </si>
  <si>
    <t>Réparation de lignes de vies  (avec délivrance d'un certificat de mise en conformité)</t>
  </si>
  <si>
    <t>Réparation de points d'ancrage (avec délivrance d'un certificat de mise en conformité)</t>
  </si>
  <si>
    <t>CNEP</t>
  </si>
  <si>
    <t>LOT 1</t>
  </si>
  <si>
    <t>LOT2</t>
  </si>
  <si>
    <t>LOT3</t>
  </si>
  <si>
    <t>Toitures ardoises :</t>
  </si>
  <si>
    <t>Toiture tuiles :</t>
  </si>
  <si>
    <t>Voir rotonde</t>
  </si>
  <si>
    <t>Moulins</t>
  </si>
  <si>
    <t>CLEMONT-Fd</t>
  </si>
  <si>
    <t>25, avenue Blaise Pascal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</si>
</sst>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 _€_-;\-* #,##0.00\ _€_-;_-* &quot;-&quot;??\ _€_-;_-@_-"/>
    <numFmt numFmtId="165" formatCode="_-* #,##0\ _€_-;\-* #,##0\ _€_-;_-* &quot;-&quot;??\ _€_-;_-@_-"/>
  </numFmts>
  <fonts count="18" x14ac:knownFonts="1">
    <font>
      <sz val="10"/>
      <name val="Arial"/>
      <charset val="1"/>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b/>
      <sz val="11"/>
      <color theme="1"/>
      <name val="Calibri"/>
      <family val="2"/>
      <scheme val="minor"/>
    </font>
    <font>
      <b/>
      <sz val="14"/>
      <color theme="1"/>
      <name val="Calibri"/>
      <family val="2"/>
      <scheme val="minor"/>
    </font>
    <font>
      <b/>
      <sz val="16"/>
      <name val="Arial Narrow"/>
      <family val="2"/>
    </font>
    <font>
      <b/>
      <i/>
      <sz val="12"/>
      <name val="Arial Narrow"/>
      <family val="2"/>
    </font>
    <font>
      <b/>
      <i/>
      <sz val="16"/>
      <name val="Arial Narrow"/>
      <family val="2"/>
    </font>
    <font>
      <b/>
      <sz val="18"/>
      <name val="Arial"/>
      <family val="2"/>
    </font>
    <font>
      <b/>
      <sz val="16"/>
      <name val="Arial"/>
      <family val="2"/>
    </font>
    <font>
      <b/>
      <sz val="10"/>
      <name val="Arial"/>
      <family val="2"/>
    </font>
    <font>
      <b/>
      <sz val="16"/>
      <color theme="1"/>
      <name val="Calibri"/>
      <family val="2"/>
      <scheme val="minor"/>
    </font>
    <font>
      <sz val="10"/>
      <name val="Arial"/>
      <family val="2"/>
    </font>
    <font>
      <sz val="11"/>
      <name val="Calibri"/>
      <family val="2"/>
      <scheme val="minor"/>
    </font>
    <font>
      <b/>
      <sz val="12"/>
      <color theme="1"/>
      <name val="Calibri"/>
      <family val="2"/>
      <scheme val="minor"/>
    </font>
    <font>
      <sz val="10"/>
      <color rgb="FFFF0000"/>
      <name val="Arial"/>
      <family val="2"/>
    </font>
  </fonts>
  <fills count="16">
    <fill>
      <patternFill patternType="none"/>
    </fill>
    <fill>
      <patternFill patternType="gray125"/>
    </fill>
    <fill>
      <patternFill patternType="solid">
        <fgColor theme="4" tint="0.59999389629810485"/>
        <bgColor indexed="64"/>
      </patternFill>
    </fill>
    <fill>
      <patternFill patternType="solid">
        <fgColor theme="2" tint="-9.9978637043366805E-2"/>
        <bgColor indexed="64"/>
      </patternFill>
    </fill>
    <fill>
      <patternFill patternType="solid">
        <fgColor theme="0"/>
        <bgColor indexed="64"/>
      </patternFill>
    </fill>
    <fill>
      <patternFill patternType="solid">
        <fgColor indexed="22"/>
        <bgColor indexed="64"/>
      </patternFill>
    </fill>
    <fill>
      <patternFill patternType="solid">
        <fgColor theme="6" tint="0.59999389629810485"/>
        <bgColor indexed="64"/>
      </patternFill>
    </fill>
    <fill>
      <patternFill patternType="solid">
        <fgColor theme="7" tint="0.59999389629810485"/>
        <bgColor indexed="64"/>
      </patternFill>
    </fill>
    <fill>
      <patternFill patternType="solid">
        <fgColor theme="5" tint="0.59999389629810485"/>
        <bgColor indexed="64"/>
      </patternFill>
    </fill>
    <fill>
      <patternFill patternType="solid">
        <fgColor rgb="FF92D050"/>
        <bgColor indexed="64"/>
      </patternFill>
    </fill>
    <fill>
      <patternFill patternType="solid">
        <fgColor theme="1"/>
        <bgColor indexed="64"/>
      </patternFill>
    </fill>
    <fill>
      <patternFill patternType="solid">
        <fgColor theme="0" tint="-0.249977111117893"/>
        <bgColor indexed="64"/>
      </patternFill>
    </fill>
    <fill>
      <patternFill patternType="solid">
        <fgColor theme="2" tint="-0.249977111117893"/>
        <bgColor indexed="64"/>
      </patternFill>
    </fill>
    <fill>
      <patternFill patternType="solid">
        <fgColor rgb="FFFFFF00"/>
        <bgColor indexed="64"/>
      </patternFill>
    </fill>
    <fill>
      <patternFill patternType="solid">
        <fgColor theme="0" tint="-0.34998626667073579"/>
        <bgColor indexed="64"/>
      </patternFill>
    </fill>
    <fill>
      <patternFill patternType="solid">
        <fgColor theme="1" tint="0.14999847407452621"/>
        <bgColor indexed="64"/>
      </patternFill>
    </fill>
  </fills>
  <borders count="64">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top style="thin">
        <color indexed="64"/>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style="medium">
        <color indexed="64"/>
      </left>
      <right style="medium">
        <color indexed="64"/>
      </right>
      <top style="thin">
        <color indexed="64"/>
      </top>
      <bottom/>
      <diagonal/>
    </border>
    <border>
      <left style="medium">
        <color indexed="64"/>
      </left>
      <right style="medium">
        <color indexed="64"/>
      </right>
      <top style="thin">
        <color indexed="64"/>
      </top>
      <bottom style="medium">
        <color indexed="64"/>
      </bottom>
      <diagonal/>
    </border>
    <border>
      <left style="medium">
        <color indexed="64"/>
      </left>
      <right/>
      <top/>
      <bottom/>
      <diagonal/>
    </border>
    <border>
      <left/>
      <right style="medium">
        <color indexed="64"/>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right style="medium">
        <color indexed="64"/>
      </right>
      <top style="thin">
        <color indexed="64"/>
      </top>
      <bottom/>
      <diagonal/>
    </border>
    <border>
      <left style="medium">
        <color indexed="64"/>
      </left>
      <right style="medium">
        <color indexed="64"/>
      </right>
      <top/>
      <bottom/>
      <diagonal/>
    </border>
    <border>
      <left/>
      <right style="thin">
        <color indexed="64"/>
      </right>
      <top style="thin">
        <color indexed="64"/>
      </top>
      <bottom style="medium">
        <color indexed="64"/>
      </bottom>
      <diagonal/>
    </border>
    <border>
      <left/>
      <right/>
      <top style="thin">
        <color indexed="64"/>
      </top>
      <bottom/>
      <diagonal/>
    </border>
    <border>
      <left/>
      <right/>
      <top/>
      <bottom style="thin">
        <color indexed="64"/>
      </bottom>
      <diagonal/>
    </border>
    <border>
      <left style="medium">
        <color indexed="64"/>
      </left>
      <right/>
      <top/>
      <bottom style="thin">
        <color indexed="64"/>
      </bottom>
      <diagonal/>
    </border>
    <border>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medium">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medium">
        <color indexed="64"/>
      </left>
      <right style="medium">
        <color indexed="64"/>
      </right>
      <top/>
      <bottom style="medium">
        <color indexed="64"/>
      </bottom>
      <diagonal/>
    </border>
  </borders>
  <cellStyleXfs count="3">
    <xf numFmtId="0" fontId="0" fillId="0" borderId="0" applyNumberFormat="0" applyFont="0" applyFill="0" applyBorder="0" applyAlignment="0" applyProtection="0"/>
    <xf numFmtId="0" fontId="3" fillId="0" borderId="0"/>
    <xf numFmtId="164" fontId="14" fillId="0" borderId="0" applyFont="0" applyFill="0" applyBorder="0" applyAlignment="0" applyProtection="0"/>
  </cellStyleXfs>
  <cellXfs count="274">
    <xf numFmtId="0" fontId="0" fillId="0" borderId="0" xfId="0"/>
    <xf numFmtId="0" fontId="0" fillId="0" borderId="0" xfId="0"/>
    <xf numFmtId="0" fontId="7" fillId="0" borderId="0" xfId="1" applyFont="1" applyFill="1" applyBorder="1" applyAlignment="1" applyProtection="1">
      <alignment vertical="center" wrapText="1"/>
    </xf>
    <xf numFmtId="0" fontId="3" fillId="0" borderId="0" xfId="1"/>
    <xf numFmtId="0" fontId="9" fillId="0" borderId="0" xfId="1" applyFont="1" applyFill="1" applyBorder="1" applyAlignment="1" applyProtection="1">
      <alignment vertical="center"/>
    </xf>
    <xf numFmtId="0" fontId="10" fillId="3" borderId="26" xfId="1" applyFont="1" applyFill="1" applyBorder="1" applyAlignment="1">
      <alignment horizontal="center"/>
    </xf>
    <xf numFmtId="0" fontId="12" fillId="5" borderId="2" xfId="1" applyFont="1" applyFill="1" applyBorder="1"/>
    <xf numFmtId="0" fontId="3" fillId="5" borderId="1" xfId="1" applyFill="1" applyBorder="1" applyAlignment="1">
      <alignment horizontal="left"/>
    </xf>
    <xf numFmtId="0" fontId="3" fillId="5" borderId="15" xfId="1" applyFill="1" applyBorder="1"/>
    <xf numFmtId="0" fontId="3" fillId="0" borderId="2" xfId="1" applyBorder="1"/>
    <xf numFmtId="0" fontId="3" fillId="0" borderId="1" xfId="1" applyBorder="1" applyAlignment="1">
      <alignment horizontal="left"/>
    </xf>
    <xf numFmtId="0" fontId="3" fillId="0" borderId="15" xfId="1" applyBorder="1"/>
    <xf numFmtId="0" fontId="3" fillId="4" borderId="15" xfId="1" applyFill="1" applyBorder="1"/>
    <xf numFmtId="0" fontId="3" fillId="0" borderId="0" xfId="1" applyBorder="1"/>
    <xf numFmtId="0" fontId="12" fillId="5" borderId="2" xfId="1" applyFont="1" applyFill="1" applyBorder="1" applyAlignment="1">
      <alignment wrapText="1"/>
    </xf>
    <xf numFmtId="0" fontId="3" fillId="4" borderId="1" xfId="1" applyFill="1" applyBorder="1" applyAlignment="1">
      <alignment horizontal="left"/>
    </xf>
    <xf numFmtId="0" fontId="6" fillId="0" borderId="1" xfId="1" applyFont="1" applyBorder="1" applyAlignment="1">
      <alignment horizontal="left"/>
    </xf>
    <xf numFmtId="0" fontId="6" fillId="0" borderId="15" xfId="1" applyFont="1" applyBorder="1"/>
    <xf numFmtId="0" fontId="3" fillId="0" borderId="15" xfId="1" applyFill="1" applyBorder="1"/>
    <xf numFmtId="0" fontId="3" fillId="0" borderId="30" xfId="1" applyBorder="1"/>
    <xf numFmtId="0" fontId="3" fillId="0" borderId="31" xfId="1" applyBorder="1"/>
    <xf numFmtId="0" fontId="3" fillId="0" borderId="6" xfId="1" applyBorder="1" applyAlignment="1">
      <alignment horizontal="left"/>
    </xf>
    <xf numFmtId="0" fontId="3" fillId="0" borderId="32" xfId="1" applyFill="1" applyBorder="1"/>
    <xf numFmtId="0" fontId="3" fillId="0" borderId="4" xfId="1" applyBorder="1"/>
    <xf numFmtId="0" fontId="3" fillId="0" borderId="5" xfId="1" applyBorder="1"/>
    <xf numFmtId="0" fontId="3" fillId="0" borderId="18" xfId="1" applyBorder="1"/>
    <xf numFmtId="0" fontId="3" fillId="0" borderId="19" xfId="1" applyBorder="1"/>
    <xf numFmtId="0" fontId="3" fillId="0" borderId="20" xfId="1" applyBorder="1"/>
    <xf numFmtId="0" fontId="3" fillId="0" borderId="35" xfId="1" applyBorder="1"/>
    <xf numFmtId="0" fontId="3" fillId="0" borderId="36" xfId="1" applyBorder="1"/>
    <xf numFmtId="0" fontId="5" fillId="0" borderId="0" xfId="1" applyFont="1"/>
    <xf numFmtId="0" fontId="3" fillId="0" borderId="2" xfId="1" applyBorder="1" applyAlignment="1">
      <alignment horizontal="center"/>
    </xf>
    <xf numFmtId="0" fontId="3" fillId="0" borderId="1" xfId="1" applyBorder="1" applyAlignment="1">
      <alignment horizontal="center"/>
    </xf>
    <xf numFmtId="0" fontId="3" fillId="0" borderId="3" xfId="1" applyBorder="1" applyAlignment="1">
      <alignment horizontal="center"/>
    </xf>
    <xf numFmtId="0" fontId="3" fillId="0" borderId="40" xfId="1" applyBorder="1"/>
    <xf numFmtId="0" fontId="3" fillId="0" borderId="41" xfId="1" applyBorder="1"/>
    <xf numFmtId="0" fontId="3" fillId="0" borderId="22" xfId="1" applyBorder="1"/>
    <xf numFmtId="0" fontId="3" fillId="0" borderId="42" xfId="1" applyBorder="1"/>
    <xf numFmtId="0" fontId="3" fillId="0" borderId="6" xfId="1" applyBorder="1"/>
    <xf numFmtId="0" fontId="3" fillId="0" borderId="32" xfId="1" applyBorder="1"/>
    <xf numFmtId="0" fontId="5" fillId="6" borderId="27" xfId="0" applyFont="1" applyFill="1" applyBorder="1" applyAlignment="1">
      <alignment horizontal="center" vertical="center"/>
    </xf>
    <xf numFmtId="0" fontId="5" fillId="6" borderId="1" xfId="0" applyFont="1" applyFill="1" applyBorder="1" applyAlignment="1">
      <alignment horizontal="center" vertical="center" wrapText="1"/>
    </xf>
    <xf numFmtId="49" fontId="5" fillId="7" borderId="2" xfId="0" applyNumberFormat="1" applyFont="1" applyFill="1" applyBorder="1" applyAlignment="1">
      <alignment horizontal="center" vertical="center" wrapText="1"/>
    </xf>
    <xf numFmtId="0" fontId="5" fillId="7" borderId="1" xfId="0" applyFont="1" applyFill="1" applyBorder="1" applyAlignment="1">
      <alignment horizontal="center" vertical="center" wrapText="1"/>
    </xf>
    <xf numFmtId="0" fontId="5" fillId="7" borderId="6" xfId="0" applyFont="1" applyFill="1" applyBorder="1" applyAlignment="1">
      <alignment horizontal="center" vertical="center" wrapText="1"/>
    </xf>
    <xf numFmtId="0" fontId="15" fillId="6" borderId="1" xfId="0" applyFont="1" applyFill="1" applyBorder="1" applyAlignment="1">
      <alignment horizontal="center" vertical="center"/>
    </xf>
    <xf numFmtId="49" fontId="0" fillId="7" borderId="2" xfId="0" applyNumberFormat="1" applyFill="1" applyBorder="1" applyAlignment="1">
      <alignment horizontal="center"/>
    </xf>
    <xf numFmtId="0" fontId="0" fillId="7" borderId="1" xfId="0" applyFill="1" applyBorder="1" applyAlignment="1">
      <alignment horizontal="center"/>
    </xf>
    <xf numFmtId="0" fontId="0" fillId="7" borderId="1" xfId="0" applyFill="1" applyBorder="1" applyAlignment="1">
      <alignment horizontal="left"/>
    </xf>
    <xf numFmtId="49" fontId="0" fillId="7" borderId="2" xfId="0" applyNumberFormat="1" applyFill="1" applyBorder="1" applyAlignment="1">
      <alignment horizontal="center" vertical="center"/>
    </xf>
    <xf numFmtId="0" fontId="15" fillId="6" borderId="5" xfId="0" applyFont="1" applyFill="1" applyBorder="1" applyAlignment="1">
      <alignment horizontal="center" vertical="center"/>
    </xf>
    <xf numFmtId="49" fontId="0" fillId="7" borderId="4" xfId="0" applyNumberFormat="1" applyFill="1" applyBorder="1" applyAlignment="1">
      <alignment horizontal="center"/>
    </xf>
    <xf numFmtId="0" fontId="0" fillId="7" borderId="5" xfId="0" applyFill="1" applyBorder="1" applyAlignment="1">
      <alignment horizontal="center"/>
    </xf>
    <xf numFmtId="0" fontId="0" fillId="7" borderId="5" xfId="0" applyFill="1" applyBorder="1" applyAlignment="1">
      <alignment horizontal="left"/>
    </xf>
    <xf numFmtId="0" fontId="16" fillId="0" borderId="0" xfId="0" applyFont="1" applyAlignment="1">
      <alignment horizontal="center"/>
    </xf>
    <xf numFmtId="0" fontId="16" fillId="0" borderId="0" xfId="0" applyFont="1"/>
    <xf numFmtId="165" fontId="16" fillId="0" borderId="0" xfId="0" applyNumberFormat="1" applyFont="1"/>
    <xf numFmtId="165" fontId="5" fillId="7" borderId="32" xfId="2" applyNumberFormat="1" applyFont="1" applyFill="1" applyBorder="1" applyAlignment="1">
      <alignment horizontal="center" vertical="center" wrapText="1"/>
    </xf>
    <xf numFmtId="165" fontId="5" fillId="7" borderId="32" xfId="2" applyNumberFormat="1" applyFont="1" applyFill="1" applyBorder="1" applyAlignment="1">
      <alignment vertical="center" wrapText="1"/>
    </xf>
    <xf numFmtId="165" fontId="0" fillId="7" borderId="15" xfId="2" applyNumberFormat="1" applyFont="1" applyFill="1" applyBorder="1"/>
    <xf numFmtId="165" fontId="0" fillId="7" borderId="21" xfId="2" applyNumberFormat="1" applyFont="1" applyFill="1" applyBorder="1"/>
    <xf numFmtId="0" fontId="0" fillId="2" borderId="1" xfId="0" applyFill="1" applyBorder="1"/>
    <xf numFmtId="4" fontId="3" fillId="0" borderId="43" xfId="1" applyNumberFormat="1" applyBorder="1"/>
    <xf numFmtId="0" fontId="3" fillId="0" borderId="17" xfId="1" applyBorder="1"/>
    <xf numFmtId="0" fontId="6" fillId="0" borderId="1" xfId="1" applyFont="1" applyBorder="1"/>
    <xf numFmtId="4" fontId="10" fillId="3" borderId="25" xfId="1" applyNumberFormat="1" applyFont="1" applyFill="1" applyBorder="1" applyAlignment="1">
      <alignment horizontal="center"/>
    </xf>
    <xf numFmtId="4" fontId="10" fillId="3" borderId="20" xfId="1" applyNumberFormat="1" applyFont="1" applyFill="1" applyBorder="1" applyAlignment="1">
      <alignment horizontal="center"/>
    </xf>
    <xf numFmtId="4" fontId="3" fillId="5" borderId="16" xfId="1" applyNumberFormat="1" applyFill="1" applyBorder="1"/>
    <xf numFmtId="4" fontId="3" fillId="0" borderId="16" xfId="1" applyNumberFormat="1" applyBorder="1"/>
    <xf numFmtId="4" fontId="3" fillId="4" borderId="16" xfId="1" applyNumberFormat="1" applyFill="1" applyBorder="1"/>
    <xf numFmtId="0" fontId="10" fillId="3" borderId="28" xfId="1" applyFont="1" applyFill="1" applyBorder="1" applyAlignment="1">
      <alignment horizontal="center"/>
    </xf>
    <xf numFmtId="0" fontId="3" fillId="5" borderId="29" xfId="1" applyFill="1" applyBorder="1" applyAlignment="1">
      <alignment horizontal="center"/>
    </xf>
    <xf numFmtId="0" fontId="3" fillId="0" borderId="29" xfId="1" applyBorder="1" applyAlignment="1">
      <alignment horizontal="center"/>
    </xf>
    <xf numFmtId="0" fontId="3" fillId="4" borderId="29" xfId="1" applyFill="1" applyBorder="1" applyAlignment="1">
      <alignment horizontal="center"/>
    </xf>
    <xf numFmtId="0" fontId="3" fillId="0" borderId="44" xfId="1" applyFill="1" applyBorder="1" applyAlignment="1">
      <alignment horizontal="center"/>
    </xf>
    <xf numFmtId="0" fontId="6" fillId="0" borderId="29" xfId="1" applyFont="1" applyBorder="1" applyAlignment="1">
      <alignment horizontal="center"/>
    </xf>
    <xf numFmtId="0" fontId="3" fillId="0" borderId="33" xfId="1" applyBorder="1" applyAlignment="1">
      <alignment horizontal="center"/>
    </xf>
    <xf numFmtId="0" fontId="2" fillId="0" borderId="21" xfId="1" applyFont="1" applyBorder="1" applyAlignment="1">
      <alignment wrapText="1"/>
    </xf>
    <xf numFmtId="0" fontId="5" fillId="0" borderId="34" xfId="1" applyFont="1" applyBorder="1" applyAlignment="1">
      <alignment horizontal="center" vertical="center"/>
    </xf>
    <xf numFmtId="0" fontId="0" fillId="8" borderId="3" xfId="0" applyFill="1" applyBorder="1" applyAlignment="1">
      <alignment horizontal="center" vertical="center" wrapText="1"/>
    </xf>
    <xf numFmtId="0" fontId="0" fillId="8" borderId="3" xfId="0" applyFill="1" applyBorder="1"/>
    <xf numFmtId="0" fontId="0" fillId="8" borderId="40" xfId="0" applyFill="1" applyBorder="1"/>
    <xf numFmtId="0" fontId="0" fillId="2" borderId="2" xfId="0" applyFill="1" applyBorder="1"/>
    <xf numFmtId="0" fontId="0" fillId="10" borderId="2" xfId="0" applyFill="1" applyBorder="1"/>
    <xf numFmtId="0" fontId="0" fillId="10" borderId="1" xfId="0" applyFill="1" applyBorder="1"/>
    <xf numFmtId="0" fontId="0" fillId="4" borderId="2" xfId="0" applyFill="1" applyBorder="1"/>
    <xf numFmtId="0" fontId="0" fillId="4" borderId="1" xfId="0" applyFill="1" applyBorder="1"/>
    <xf numFmtId="0" fontId="0" fillId="4" borderId="5" xfId="0" applyFill="1" applyBorder="1"/>
    <xf numFmtId="0" fontId="0" fillId="2" borderId="2" xfId="0" applyFill="1" applyBorder="1" applyAlignment="1">
      <alignment horizontal="center" vertical="center" wrapText="1"/>
    </xf>
    <xf numFmtId="0" fontId="0" fillId="2" borderId="11" xfId="0" applyFill="1" applyBorder="1" applyAlignment="1">
      <alignment horizontal="center" wrapText="1"/>
    </xf>
    <xf numFmtId="0" fontId="0" fillId="2" borderId="11" xfId="0" applyFill="1" applyBorder="1"/>
    <xf numFmtId="0" fontId="0" fillId="10" borderId="11" xfId="0" applyFill="1" applyBorder="1"/>
    <xf numFmtId="0" fontId="0" fillId="4" borderId="11" xfId="0" applyFill="1" applyBorder="1"/>
    <xf numFmtId="0" fontId="0" fillId="4" borderId="45" xfId="0" applyFill="1" applyBorder="1"/>
    <xf numFmtId="0" fontId="0" fillId="0" borderId="2" xfId="0" applyFill="1" applyBorder="1"/>
    <xf numFmtId="0" fontId="0" fillId="0" borderId="4" xfId="0" applyFill="1" applyBorder="1"/>
    <xf numFmtId="49" fontId="4" fillId="7" borderId="2" xfId="0" applyNumberFormat="1" applyFont="1" applyFill="1" applyBorder="1" applyAlignment="1">
      <alignment horizontal="center"/>
    </xf>
    <xf numFmtId="0" fontId="4" fillId="7" borderId="1" xfId="0" applyFont="1" applyFill="1" applyBorder="1" applyAlignment="1">
      <alignment horizontal="center"/>
    </xf>
    <xf numFmtId="0" fontId="4" fillId="7" borderId="1" xfId="0" applyFont="1" applyFill="1" applyBorder="1" applyAlignment="1">
      <alignment horizontal="left"/>
    </xf>
    <xf numFmtId="165" fontId="0" fillId="7" borderId="15" xfId="2" applyNumberFormat="1" applyFont="1" applyFill="1" applyBorder="1" applyAlignment="1">
      <alignment horizontal="center"/>
    </xf>
    <xf numFmtId="165" fontId="17" fillId="7" borderId="15" xfId="2" applyNumberFormat="1" applyFont="1" applyFill="1" applyBorder="1"/>
    <xf numFmtId="49" fontId="0" fillId="11" borderId="2" xfId="0" applyNumberFormat="1" applyFill="1" applyBorder="1" applyAlignment="1">
      <alignment horizontal="center"/>
    </xf>
    <xf numFmtId="0" fontId="0" fillId="11" borderId="1" xfId="0" applyFill="1" applyBorder="1" applyAlignment="1">
      <alignment horizontal="center"/>
    </xf>
    <xf numFmtId="0" fontId="0" fillId="11" borderId="1" xfId="0" applyFill="1" applyBorder="1" applyAlignment="1">
      <alignment horizontal="left"/>
    </xf>
    <xf numFmtId="165" fontId="0" fillId="11" borderId="15" xfId="2" applyNumberFormat="1" applyFont="1" applyFill="1" applyBorder="1"/>
    <xf numFmtId="0" fontId="0" fillId="11" borderId="3" xfId="0" applyFill="1" applyBorder="1"/>
    <xf numFmtId="0" fontId="0" fillId="12" borderId="1" xfId="0" applyFill="1" applyBorder="1" applyAlignment="1">
      <alignment horizontal="center"/>
    </xf>
    <xf numFmtId="0" fontId="0" fillId="12" borderId="1" xfId="0" applyFill="1" applyBorder="1" applyAlignment="1">
      <alignment horizontal="left"/>
    </xf>
    <xf numFmtId="165" fontId="0" fillId="12" borderId="15" xfId="2" applyNumberFormat="1" applyFont="1" applyFill="1" applyBorder="1"/>
    <xf numFmtId="0" fontId="0" fillId="12" borderId="3" xfId="0" applyFill="1" applyBorder="1"/>
    <xf numFmtId="0" fontId="4" fillId="12" borderId="3" xfId="0" applyFont="1" applyFill="1" applyBorder="1"/>
    <xf numFmtId="49" fontId="0" fillId="12" borderId="2" xfId="0" applyNumberFormat="1" applyFill="1" applyBorder="1" applyAlignment="1">
      <alignment horizontal="center"/>
    </xf>
    <xf numFmtId="0" fontId="0" fillId="7" borderId="5" xfId="0" applyFill="1" applyBorder="1" applyAlignment="1">
      <alignment horizontal="left" wrapText="1"/>
    </xf>
    <xf numFmtId="0" fontId="0" fillId="0" borderId="0" xfId="0" applyBorder="1" applyAlignment="1">
      <alignment horizontal="center"/>
    </xf>
    <xf numFmtId="2" fontId="4" fillId="0" borderId="2" xfId="0" applyNumberFormat="1" applyFont="1" applyFill="1" applyBorder="1" applyAlignment="1">
      <alignment horizontal="center" vertical="center" wrapText="1"/>
    </xf>
    <xf numFmtId="0" fontId="4" fillId="0" borderId="10" xfId="0" applyFont="1" applyFill="1" applyBorder="1" applyAlignment="1">
      <alignment horizontal="center"/>
    </xf>
    <xf numFmtId="0" fontId="0" fillId="0" borderId="2" xfId="0" applyFill="1" applyBorder="1" applyAlignment="1">
      <alignment horizontal="right"/>
    </xf>
    <xf numFmtId="0" fontId="4" fillId="0" borderId="2" xfId="0" applyFont="1" applyFill="1" applyBorder="1"/>
    <xf numFmtId="165" fontId="16" fillId="0" borderId="0" xfId="0" applyNumberFormat="1" applyFont="1" applyFill="1" applyBorder="1"/>
    <xf numFmtId="165" fontId="16" fillId="0" borderId="0" xfId="0" applyNumberFormat="1" applyFont="1" applyFill="1"/>
    <xf numFmtId="0" fontId="0" fillId="0" borderId="0" xfId="0" applyFill="1"/>
    <xf numFmtId="0" fontId="0" fillId="0" borderId="0" xfId="0" applyFill="1" applyBorder="1"/>
    <xf numFmtId="0" fontId="0" fillId="0" borderId="47" xfId="0" applyFill="1" applyBorder="1" applyAlignment="1">
      <alignment horizontal="center"/>
    </xf>
    <xf numFmtId="0" fontId="0" fillId="0" borderId="50" xfId="0" applyFill="1" applyBorder="1"/>
    <xf numFmtId="0" fontId="0" fillId="0" borderId="12" xfId="0" applyFill="1" applyBorder="1" applyAlignment="1">
      <alignment horizontal="center"/>
    </xf>
    <xf numFmtId="0" fontId="0" fillId="0" borderId="3" xfId="0" applyFill="1" applyBorder="1"/>
    <xf numFmtId="0" fontId="0" fillId="0" borderId="46" xfId="0" applyFill="1" applyBorder="1" applyAlignment="1">
      <alignment horizontal="center"/>
    </xf>
    <xf numFmtId="0" fontId="0" fillId="0" borderId="7" xfId="0" applyFill="1" applyBorder="1"/>
    <xf numFmtId="0" fontId="0" fillId="0" borderId="14" xfId="0" applyFill="1" applyBorder="1" applyAlignment="1">
      <alignment horizontal="center"/>
    </xf>
    <xf numFmtId="0" fontId="0" fillId="0" borderId="40" xfId="0" applyFill="1" applyBorder="1"/>
    <xf numFmtId="0" fontId="0" fillId="0" borderId="0" xfId="0" applyFill="1" applyBorder="1" applyAlignment="1">
      <alignment horizontal="center"/>
    </xf>
    <xf numFmtId="0" fontId="0" fillId="0" borderId="38" xfId="0" applyFill="1" applyBorder="1" applyAlignment="1">
      <alignment horizontal="center"/>
    </xf>
    <xf numFmtId="0" fontId="0" fillId="0" borderId="51" xfId="0" applyFill="1" applyBorder="1" applyAlignment="1">
      <alignment horizontal="center"/>
    </xf>
    <xf numFmtId="0" fontId="0" fillId="0" borderId="1" xfId="0" applyFill="1" applyBorder="1" applyAlignment="1">
      <alignment horizontal="center"/>
    </xf>
    <xf numFmtId="0" fontId="0" fillId="0" borderId="15" xfId="0" applyFill="1" applyBorder="1" applyAlignment="1">
      <alignment horizontal="center"/>
    </xf>
    <xf numFmtId="0" fontId="0" fillId="0" borderId="5" xfId="0" applyFill="1" applyBorder="1" applyAlignment="1">
      <alignment horizontal="center"/>
    </xf>
    <xf numFmtId="0" fontId="0" fillId="0" borderId="21" xfId="0" applyFill="1" applyBorder="1" applyAlignment="1">
      <alignment horizontal="center"/>
    </xf>
    <xf numFmtId="165" fontId="5" fillId="0" borderId="2" xfId="2" applyNumberFormat="1" applyFont="1" applyFill="1" applyBorder="1" applyAlignment="1">
      <alignment vertical="center" wrapText="1"/>
    </xf>
    <xf numFmtId="165" fontId="5" fillId="0" borderId="3" xfId="2" applyNumberFormat="1" applyFont="1" applyFill="1" applyBorder="1" applyAlignment="1">
      <alignment vertical="center" wrapText="1"/>
    </xf>
    <xf numFmtId="165" fontId="0" fillId="0" borderId="2" xfId="2" applyNumberFormat="1" applyFont="1" applyFill="1" applyBorder="1"/>
    <xf numFmtId="165" fontId="0" fillId="0" borderId="3" xfId="2" applyNumberFormat="1" applyFont="1" applyFill="1" applyBorder="1"/>
    <xf numFmtId="165" fontId="4" fillId="0" borderId="3" xfId="2" applyNumberFormat="1" applyFont="1" applyFill="1" applyBorder="1"/>
    <xf numFmtId="165" fontId="0" fillId="0" borderId="4" xfId="2" applyNumberFormat="1" applyFont="1" applyFill="1" applyBorder="1"/>
    <xf numFmtId="165" fontId="0" fillId="0" borderId="40" xfId="2" applyNumberFormat="1" applyFont="1" applyFill="1" applyBorder="1"/>
    <xf numFmtId="165" fontId="5" fillId="0" borderId="2" xfId="2" applyNumberFormat="1" applyFont="1" applyFill="1" applyBorder="1" applyAlignment="1">
      <alignment horizontal="center" vertical="center" wrapText="1"/>
    </xf>
    <xf numFmtId="0" fontId="4" fillId="2" borderId="52" xfId="0" applyFont="1" applyFill="1" applyBorder="1" applyAlignment="1">
      <alignment horizontal="center" vertical="center" wrapText="1"/>
    </xf>
    <xf numFmtId="0" fontId="1" fillId="13" borderId="2" xfId="1" applyFont="1" applyFill="1" applyBorder="1"/>
    <xf numFmtId="0" fontId="12" fillId="13" borderId="2" xfId="1" applyFont="1" applyFill="1" applyBorder="1"/>
    <xf numFmtId="0" fontId="1" fillId="0" borderId="15" xfId="1" applyFont="1" applyBorder="1" applyAlignment="1">
      <alignment wrapText="1"/>
    </xf>
    <xf numFmtId="0" fontId="6" fillId="0" borderId="6" xfId="1" applyFont="1" applyBorder="1"/>
    <xf numFmtId="0" fontId="6" fillId="0" borderId="32" xfId="1" applyFont="1" applyBorder="1"/>
    <xf numFmtId="0" fontId="6" fillId="0" borderId="33" xfId="1" applyFont="1" applyBorder="1" applyAlignment="1">
      <alignment horizontal="center"/>
    </xf>
    <xf numFmtId="0" fontId="6" fillId="0" borderId="32" xfId="1" applyFont="1" applyBorder="1" applyAlignment="1">
      <alignment wrapText="1"/>
    </xf>
    <xf numFmtId="0" fontId="1" fillId="0" borderId="5" xfId="1" applyFont="1" applyBorder="1"/>
    <xf numFmtId="0" fontId="1" fillId="0" borderId="6" xfId="1" applyFont="1" applyBorder="1"/>
    <xf numFmtId="0" fontId="1" fillId="0" borderId="32" xfId="1" applyFont="1" applyBorder="1" applyAlignment="1">
      <alignment wrapText="1"/>
    </xf>
    <xf numFmtId="0" fontId="1" fillId="0" borderId="33" xfId="1" applyFont="1" applyBorder="1" applyAlignment="1">
      <alignment horizontal="center" vertical="center"/>
    </xf>
    <xf numFmtId="165" fontId="5" fillId="0" borderId="53" xfId="2" applyNumberFormat="1" applyFont="1" applyFill="1" applyBorder="1" applyAlignment="1">
      <alignment horizontal="center" vertical="center" wrapText="1"/>
    </xf>
    <xf numFmtId="49" fontId="5" fillId="0" borderId="26" xfId="0" applyNumberFormat="1" applyFont="1" applyFill="1" applyBorder="1" applyAlignment="1">
      <alignment horizontal="center"/>
    </xf>
    <xf numFmtId="165" fontId="5" fillId="0" borderId="39" xfId="2" applyNumberFormat="1" applyFont="1" applyFill="1" applyBorder="1" applyAlignment="1">
      <alignment horizontal="center" vertical="center" wrapText="1"/>
    </xf>
    <xf numFmtId="165" fontId="5" fillId="0" borderId="37" xfId="2" applyNumberFormat="1" applyFont="1" applyFill="1" applyBorder="1" applyAlignment="1">
      <alignment horizontal="center" vertical="center" wrapText="1"/>
    </xf>
    <xf numFmtId="165" fontId="0" fillId="0" borderId="2" xfId="2" applyNumberFormat="1" applyFont="1" applyFill="1" applyBorder="1" applyAlignment="1">
      <alignment horizontal="right"/>
    </xf>
    <xf numFmtId="165" fontId="17" fillId="0" borderId="3" xfId="2" applyNumberFormat="1" applyFont="1" applyFill="1" applyBorder="1"/>
    <xf numFmtId="165" fontId="5" fillId="0" borderId="57" xfId="2" applyNumberFormat="1" applyFont="1" applyFill="1" applyBorder="1" applyAlignment="1">
      <alignment horizontal="center" vertical="center" wrapText="1"/>
    </xf>
    <xf numFmtId="165" fontId="5" fillId="0" borderId="29" xfId="2" applyNumberFormat="1" applyFont="1" applyFill="1" applyBorder="1" applyAlignment="1">
      <alignment vertical="center" wrapText="1"/>
    </xf>
    <xf numFmtId="165" fontId="0" fillId="0" borderId="29" xfId="2" applyNumberFormat="1" applyFont="1" applyFill="1" applyBorder="1"/>
    <xf numFmtId="165" fontId="4" fillId="0" borderId="29" xfId="2" applyNumberFormat="1" applyFont="1" applyFill="1" applyBorder="1"/>
    <xf numFmtId="165" fontId="0" fillId="0" borderId="34" xfId="2" applyNumberFormat="1" applyFont="1" applyFill="1" applyBorder="1"/>
    <xf numFmtId="0" fontId="0" fillId="0" borderId="6" xfId="0" applyFill="1" applyBorder="1" applyAlignment="1">
      <alignment horizontal="center"/>
    </xf>
    <xf numFmtId="0" fontId="0" fillId="0" borderId="32" xfId="0" applyFill="1" applyBorder="1" applyAlignment="1">
      <alignment horizontal="center"/>
    </xf>
    <xf numFmtId="0" fontId="0" fillId="0" borderId="56" xfId="0" applyFill="1" applyBorder="1" applyAlignment="1">
      <alignment horizontal="center"/>
    </xf>
    <xf numFmtId="0" fontId="0" fillId="0" borderId="59" xfId="0" applyFill="1" applyBorder="1" applyAlignment="1">
      <alignment horizontal="center"/>
    </xf>
    <xf numFmtId="0" fontId="0" fillId="0" borderId="24" xfId="0" applyFill="1" applyBorder="1" applyAlignment="1">
      <alignment horizontal="center"/>
    </xf>
    <xf numFmtId="0" fontId="0" fillId="0" borderId="55" xfId="0" applyFill="1" applyBorder="1"/>
    <xf numFmtId="165" fontId="0" fillId="10" borderId="2" xfId="2" applyNumberFormat="1" applyFont="1" applyFill="1" applyBorder="1"/>
    <xf numFmtId="165" fontId="0" fillId="10" borderId="3" xfId="2" applyNumberFormat="1" applyFont="1" applyFill="1" applyBorder="1"/>
    <xf numFmtId="0" fontId="0" fillId="10" borderId="4" xfId="0" applyFill="1" applyBorder="1"/>
    <xf numFmtId="0" fontId="0" fillId="10" borderId="45" xfId="0" applyFill="1" applyBorder="1"/>
    <xf numFmtId="0" fontId="0" fillId="10" borderId="5" xfId="0" applyFill="1" applyBorder="1"/>
    <xf numFmtId="49" fontId="0" fillId="14" borderId="2" xfId="0" applyNumberFormat="1" applyFill="1" applyBorder="1" applyAlignment="1">
      <alignment horizontal="center"/>
    </xf>
    <xf numFmtId="0" fontId="0" fillId="14" borderId="1" xfId="0" applyFill="1" applyBorder="1" applyAlignment="1">
      <alignment horizontal="center"/>
    </xf>
    <xf numFmtId="0" fontId="0" fillId="14" borderId="1" xfId="0" applyFill="1" applyBorder="1" applyAlignment="1">
      <alignment horizontal="left"/>
    </xf>
    <xf numFmtId="165" fontId="0" fillId="14" borderId="15" xfId="2" applyNumberFormat="1" applyFont="1" applyFill="1" applyBorder="1"/>
    <xf numFmtId="0" fontId="0" fillId="14" borderId="3" xfId="0" applyFill="1" applyBorder="1"/>
    <xf numFmtId="0" fontId="4" fillId="10" borderId="2" xfId="0" applyFont="1" applyFill="1" applyBorder="1"/>
    <xf numFmtId="0" fontId="4" fillId="10" borderId="11" xfId="0" applyFont="1" applyFill="1" applyBorder="1"/>
    <xf numFmtId="0" fontId="4" fillId="10" borderId="1" xfId="0" applyFont="1" applyFill="1" applyBorder="1"/>
    <xf numFmtId="0" fontId="4" fillId="11" borderId="3" xfId="0" applyFont="1" applyFill="1" applyBorder="1"/>
    <xf numFmtId="0" fontId="1" fillId="0" borderId="2" xfId="1" applyFont="1" applyFill="1" applyBorder="1"/>
    <xf numFmtId="0" fontId="12" fillId="0" borderId="2" xfId="1" applyFont="1" applyFill="1" applyBorder="1"/>
    <xf numFmtId="0" fontId="3" fillId="0" borderId="60" xfId="1" applyBorder="1"/>
    <xf numFmtId="0" fontId="1" fillId="0" borderId="61" xfId="1" applyFont="1" applyBorder="1"/>
    <xf numFmtId="0" fontId="2" fillId="0" borderId="62" xfId="1" applyFont="1" applyBorder="1" applyAlignment="1">
      <alignment wrapText="1"/>
    </xf>
    <xf numFmtId="0" fontId="5" fillId="0" borderId="63" xfId="1" applyFont="1" applyBorder="1" applyAlignment="1">
      <alignment horizontal="center" vertical="center"/>
    </xf>
    <xf numFmtId="0" fontId="6" fillId="0" borderId="5" xfId="1" applyFont="1" applyBorder="1"/>
    <xf numFmtId="0" fontId="6" fillId="0" borderId="21" xfId="1" applyFont="1" applyBorder="1" applyAlignment="1">
      <alignment wrapText="1"/>
    </xf>
    <xf numFmtId="0" fontId="6" fillId="0" borderId="34" xfId="1" applyFont="1" applyBorder="1" applyAlignment="1">
      <alignment horizontal="center"/>
    </xf>
    <xf numFmtId="4" fontId="3" fillId="0" borderId="17" xfId="1" applyNumberFormat="1" applyBorder="1"/>
    <xf numFmtId="0" fontId="4" fillId="2" borderId="35" xfId="0" applyFont="1" applyFill="1" applyBorder="1" applyAlignment="1">
      <alignment horizontal="center" vertical="center" wrapText="1"/>
    </xf>
    <xf numFmtId="0" fontId="4" fillId="2" borderId="49" xfId="0" applyFont="1" applyFill="1" applyBorder="1" applyAlignment="1">
      <alignment horizontal="center" vertical="center" wrapText="1"/>
    </xf>
    <xf numFmtId="0" fontId="12" fillId="2" borderId="23" xfId="0" applyFont="1" applyFill="1" applyBorder="1" applyAlignment="1">
      <alignment horizontal="center"/>
    </xf>
    <xf numFmtId="0" fontId="0" fillId="0" borderId="24" xfId="0" applyBorder="1" applyAlignment="1">
      <alignment horizontal="center"/>
    </xf>
    <xf numFmtId="0" fontId="0" fillId="0" borderId="25" xfId="0" applyBorder="1" applyAlignment="1">
      <alignment horizontal="center"/>
    </xf>
    <xf numFmtId="49" fontId="5" fillId="0" borderId="54" xfId="0" applyNumberFormat="1" applyFont="1" applyFill="1" applyBorder="1" applyAlignment="1">
      <alignment horizontal="center"/>
    </xf>
    <xf numFmtId="0" fontId="0" fillId="0" borderId="55" xfId="0" applyBorder="1" applyAlignment="1">
      <alignment horizontal="center"/>
    </xf>
    <xf numFmtId="0" fontId="0" fillId="0" borderId="13" xfId="0" applyBorder="1" applyAlignment="1">
      <alignment horizontal="center"/>
    </xf>
    <xf numFmtId="0" fontId="0" fillId="0" borderId="14" xfId="0" applyBorder="1" applyAlignment="1">
      <alignment horizontal="center"/>
    </xf>
    <xf numFmtId="0" fontId="0" fillId="0" borderId="45" xfId="0" applyBorder="1" applyAlignment="1">
      <alignment horizontal="center"/>
    </xf>
    <xf numFmtId="0" fontId="4" fillId="9" borderId="10" xfId="0" applyFont="1" applyFill="1" applyBorder="1" applyAlignment="1">
      <alignment horizontal="center"/>
    </xf>
    <xf numFmtId="0" fontId="0" fillId="0" borderId="48" xfId="0" applyBorder="1" applyAlignment="1">
      <alignment horizontal="center"/>
    </xf>
    <xf numFmtId="0" fontId="0" fillId="0" borderId="47" xfId="0" applyBorder="1" applyAlignment="1">
      <alignment horizontal="center"/>
    </xf>
    <xf numFmtId="0" fontId="0" fillId="0" borderId="49" xfId="0" applyBorder="1" applyAlignment="1">
      <alignment horizontal="center"/>
    </xf>
    <xf numFmtId="0" fontId="0" fillId="0" borderId="10" xfId="0" applyBorder="1" applyAlignment="1">
      <alignment horizontal="center"/>
    </xf>
    <xf numFmtId="0" fontId="0" fillId="0" borderId="12" xfId="0" applyBorder="1" applyAlignment="1">
      <alignment horizontal="center"/>
    </xf>
    <xf numFmtId="0" fontId="0" fillId="0" borderId="11" xfId="0" applyBorder="1" applyAlignment="1">
      <alignment horizontal="center"/>
    </xf>
    <xf numFmtId="49" fontId="5" fillId="7" borderId="8" xfId="0" applyNumberFormat="1" applyFont="1" applyFill="1" applyBorder="1" applyAlignment="1">
      <alignment horizontal="center"/>
    </xf>
    <xf numFmtId="49" fontId="5" fillId="7" borderId="27" xfId="0" applyNumberFormat="1" applyFont="1" applyFill="1" applyBorder="1" applyAlignment="1">
      <alignment horizontal="center"/>
    </xf>
    <xf numFmtId="0" fontId="12" fillId="8" borderId="37" xfId="0" applyFont="1" applyFill="1" applyBorder="1" applyAlignment="1">
      <alignment horizontal="center"/>
    </xf>
    <xf numFmtId="0" fontId="12" fillId="8" borderId="39" xfId="0" applyFont="1" applyFill="1" applyBorder="1" applyAlignment="1">
      <alignment horizontal="center"/>
    </xf>
    <xf numFmtId="0" fontId="5" fillId="3" borderId="23" xfId="0" applyFont="1" applyFill="1" applyBorder="1" applyAlignment="1">
      <alignment horizontal="center" wrapText="1"/>
    </xf>
    <xf numFmtId="0" fontId="5" fillId="3" borderId="24" xfId="0" applyFont="1" applyFill="1" applyBorder="1" applyAlignment="1">
      <alignment horizontal="center" wrapText="1"/>
    </xf>
    <xf numFmtId="0" fontId="5" fillId="3" borderId="25" xfId="0" applyFont="1" applyFill="1" applyBorder="1" applyAlignment="1">
      <alignment horizontal="center" wrapText="1"/>
    </xf>
    <xf numFmtId="0" fontId="4" fillId="0" borderId="10" xfId="0" applyFont="1" applyBorder="1" applyAlignment="1">
      <alignment horizontal="center"/>
    </xf>
    <xf numFmtId="0" fontId="0" fillId="0" borderId="23" xfId="0" applyBorder="1" applyAlignment="1">
      <alignment horizontal="center"/>
    </xf>
    <xf numFmtId="0" fontId="0" fillId="0" borderId="58" xfId="0" applyBorder="1" applyAlignment="1">
      <alignment horizontal="center"/>
    </xf>
    <xf numFmtId="0" fontId="6" fillId="0" borderId="0" xfId="1" applyFont="1" applyBorder="1" applyAlignment="1">
      <alignment horizontal="center" wrapText="1"/>
    </xf>
    <xf numFmtId="0" fontId="7" fillId="0" borderId="0" xfId="1" applyFont="1" applyFill="1" applyBorder="1" applyAlignment="1" applyProtection="1">
      <alignment horizontal="center" vertical="center" wrapText="1"/>
    </xf>
    <xf numFmtId="0" fontId="9" fillId="0" borderId="22" xfId="1" applyFont="1" applyFill="1" applyBorder="1" applyAlignment="1" applyProtection="1">
      <alignment horizontal="center" vertical="center"/>
    </xf>
    <xf numFmtId="0" fontId="10" fillId="3" borderId="23" xfId="1" applyFont="1" applyFill="1" applyBorder="1" applyAlignment="1">
      <alignment horizontal="center"/>
    </xf>
    <xf numFmtId="0" fontId="10" fillId="3" borderId="24" xfId="1" applyFont="1" applyFill="1" applyBorder="1" applyAlignment="1">
      <alignment horizontal="center"/>
    </xf>
    <xf numFmtId="0" fontId="11" fillId="4" borderId="8" xfId="1" applyFont="1" applyFill="1" applyBorder="1" applyAlignment="1">
      <alignment horizontal="center"/>
    </xf>
    <xf numFmtId="0" fontId="11" fillId="4" borderId="27" xfId="1" applyFont="1" applyFill="1" applyBorder="1" applyAlignment="1">
      <alignment horizontal="center"/>
    </xf>
    <xf numFmtId="0" fontId="3" fillId="0" borderId="21" xfId="1" applyBorder="1" applyAlignment="1">
      <alignment horizontal="center"/>
    </xf>
    <xf numFmtId="0" fontId="3" fillId="0" borderId="14" xfId="1" applyBorder="1" applyAlignment="1">
      <alignment horizontal="center"/>
    </xf>
    <xf numFmtId="0" fontId="3" fillId="0" borderId="17" xfId="1" applyBorder="1" applyAlignment="1">
      <alignment horizontal="center"/>
    </xf>
    <xf numFmtId="0" fontId="13" fillId="0" borderId="35" xfId="1" applyFont="1" applyBorder="1" applyAlignment="1">
      <alignment horizontal="center"/>
    </xf>
    <xf numFmtId="0" fontId="13" fillId="0" borderId="0" xfId="1" applyFont="1" applyBorder="1" applyAlignment="1">
      <alignment horizontal="center"/>
    </xf>
    <xf numFmtId="0" fontId="13" fillId="0" borderId="36" xfId="1" applyFont="1" applyBorder="1" applyAlignment="1">
      <alignment horizontal="center"/>
    </xf>
    <xf numFmtId="0" fontId="5" fillId="3" borderId="37" xfId="1" applyFont="1" applyFill="1" applyBorder="1" applyAlignment="1">
      <alignment horizontal="center"/>
    </xf>
    <xf numFmtId="0" fontId="5" fillId="3" borderId="38" xfId="1" applyFont="1" applyFill="1" applyBorder="1" applyAlignment="1">
      <alignment horizontal="center"/>
    </xf>
    <xf numFmtId="0" fontId="5" fillId="3" borderId="39" xfId="1" applyFont="1" applyFill="1" applyBorder="1" applyAlignment="1">
      <alignment horizontal="center"/>
    </xf>
    <xf numFmtId="0" fontId="3" fillId="0" borderId="1" xfId="1" applyBorder="1" applyAlignment="1">
      <alignment horizontal="center"/>
    </xf>
    <xf numFmtId="0" fontId="3" fillId="0" borderId="3" xfId="1" applyBorder="1" applyAlignment="1">
      <alignment horizontal="center"/>
    </xf>
    <xf numFmtId="0" fontId="3" fillId="0" borderId="5" xfId="1" applyBorder="1" applyAlignment="1">
      <alignment horizontal="center"/>
    </xf>
    <xf numFmtId="0" fontId="3" fillId="0" borderId="40" xfId="1" applyBorder="1" applyAlignment="1">
      <alignment horizontal="center"/>
    </xf>
    <xf numFmtId="0" fontId="3" fillId="0" borderId="15" xfId="1" applyBorder="1" applyAlignment="1">
      <alignment horizontal="center"/>
    </xf>
    <xf numFmtId="0" fontId="3" fillId="0" borderId="12" xfId="1" applyBorder="1" applyAlignment="1">
      <alignment horizontal="center"/>
    </xf>
    <xf numFmtId="0" fontId="3" fillId="0" borderId="16" xfId="1" applyBorder="1" applyAlignment="1">
      <alignment horizontal="center"/>
    </xf>
    <xf numFmtId="0" fontId="3" fillId="0" borderId="10" xfId="1" applyBorder="1" applyAlignment="1">
      <alignment horizontal="center"/>
    </xf>
    <xf numFmtId="0" fontId="3" fillId="0" borderId="2" xfId="1" applyBorder="1" applyAlignment="1">
      <alignment horizontal="center"/>
    </xf>
    <xf numFmtId="0" fontId="3" fillId="0" borderId="4" xfId="1" applyBorder="1" applyAlignment="1">
      <alignment horizontal="center"/>
    </xf>
    <xf numFmtId="0" fontId="5" fillId="3" borderId="8" xfId="1" applyFont="1" applyFill="1" applyBorder="1" applyAlignment="1">
      <alignment horizontal="center"/>
    </xf>
    <xf numFmtId="0" fontId="5" fillId="3" borderId="27" xfId="1" applyFont="1" applyFill="1" applyBorder="1" applyAlignment="1">
      <alignment horizontal="center"/>
    </xf>
    <xf numFmtId="0" fontId="5" fillId="3" borderId="9" xfId="1" applyFont="1" applyFill="1" applyBorder="1" applyAlignment="1">
      <alignment horizontal="center"/>
    </xf>
    <xf numFmtId="0" fontId="3" fillId="0" borderId="0" xfId="1" applyBorder="1" applyAlignment="1">
      <alignment horizontal="center"/>
    </xf>
    <xf numFmtId="0" fontId="5" fillId="3" borderId="23" xfId="1" applyFont="1" applyFill="1" applyBorder="1" applyAlignment="1">
      <alignment horizontal="center"/>
    </xf>
    <xf numFmtId="0" fontId="5" fillId="3" borderId="24" xfId="1" applyFont="1" applyFill="1" applyBorder="1" applyAlignment="1">
      <alignment horizontal="center"/>
    </xf>
    <xf numFmtId="0" fontId="5" fillId="3" borderId="25" xfId="1" applyFont="1" applyFill="1" applyBorder="1" applyAlignment="1">
      <alignment horizontal="center"/>
    </xf>
    <xf numFmtId="0" fontId="3" fillId="0" borderId="18" xfId="1" applyBorder="1" applyAlignment="1">
      <alignment horizontal="center"/>
    </xf>
    <xf numFmtId="0" fontId="3" fillId="0" borderId="19" xfId="1" applyBorder="1" applyAlignment="1">
      <alignment horizontal="center"/>
    </xf>
    <xf numFmtId="0" fontId="3" fillId="0" borderId="20" xfId="1" applyBorder="1" applyAlignment="1">
      <alignment horizontal="center"/>
    </xf>
    <xf numFmtId="0" fontId="3" fillId="0" borderId="35" xfId="1" applyBorder="1" applyAlignment="1">
      <alignment horizontal="center"/>
    </xf>
    <xf numFmtId="0" fontId="3" fillId="0" borderId="36" xfId="1" applyBorder="1" applyAlignment="1">
      <alignment horizontal="center"/>
    </xf>
    <xf numFmtId="0" fontId="3" fillId="0" borderId="41" xfId="1" applyBorder="1" applyAlignment="1">
      <alignment horizontal="center"/>
    </xf>
    <xf numFmtId="0" fontId="3" fillId="0" borderId="22" xfId="1" applyBorder="1" applyAlignment="1">
      <alignment horizontal="center"/>
    </xf>
    <xf numFmtId="0" fontId="3" fillId="0" borderId="42" xfId="1" applyBorder="1" applyAlignment="1">
      <alignment horizontal="center"/>
    </xf>
    <xf numFmtId="0" fontId="4" fillId="4" borderId="10" xfId="0" applyFont="1" applyFill="1" applyBorder="1" applyAlignment="1">
      <alignment horizontal="center"/>
    </xf>
    <xf numFmtId="0" fontId="0" fillId="0" borderId="16" xfId="0" applyBorder="1" applyAlignment="1">
      <alignment horizontal="center"/>
    </xf>
    <xf numFmtId="0" fontId="4" fillId="4" borderId="10" xfId="0" applyFont="1" applyFill="1" applyBorder="1" applyAlignment="1">
      <alignment horizontal="right"/>
    </xf>
    <xf numFmtId="0" fontId="4" fillId="15" borderId="10" xfId="0" applyFont="1" applyFill="1" applyBorder="1" applyAlignment="1">
      <alignment horizontal="center"/>
    </xf>
    <xf numFmtId="0" fontId="0" fillId="15" borderId="12" xfId="0" applyFill="1" applyBorder="1" applyAlignment="1">
      <alignment horizontal="center"/>
    </xf>
    <xf numFmtId="0" fontId="0" fillId="15" borderId="16" xfId="0" applyFill="1" applyBorder="1" applyAlignment="1">
      <alignment horizontal="center"/>
    </xf>
    <xf numFmtId="0" fontId="4" fillId="15" borderId="10" xfId="0" applyFont="1" applyFill="1" applyBorder="1" applyAlignment="1">
      <alignment horizontal="center"/>
    </xf>
    <xf numFmtId="0" fontId="4" fillId="15" borderId="12" xfId="0" applyFont="1" applyFill="1" applyBorder="1" applyAlignment="1">
      <alignment horizontal="center"/>
    </xf>
  </cellXfs>
  <cellStyles count="3">
    <cellStyle name="Milliers" xfId="2" builtinId="3"/>
    <cellStyle name="Normal" xfId="0" builtinId="0"/>
    <cellStyle name="Normal 2" xfId="1"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R:\DIL-DA\Pour%20DCE%20TOITURES%20UCA\DCE\BPU%20pr&#233;ventif%20en%20cours%20UCA.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UCA"/>
      <sheetName val="Caractéristiques Bâtiments"/>
      <sheetName val="Emprise UBP"/>
      <sheetName val="Emprise UdA"/>
      <sheetName val="Parcelles"/>
      <sheetName val="Etat du bâti"/>
    </sheetNames>
    <sheetDataSet>
      <sheetData sheetId="0" refreshError="1"/>
      <sheetData sheetId="1" refreshError="1">
        <row r="1">
          <cell r="A1" t="str">
            <v>1A01</v>
          </cell>
          <cell r="B1" t="str">
            <v>Crèche Les Pascaloups</v>
          </cell>
          <cell r="C1" t="str">
            <v>3, avenue Blaise Pascal</v>
          </cell>
          <cell r="D1" t="str">
            <v>AUBIERE</v>
          </cell>
          <cell r="E1">
            <v>600</v>
          </cell>
          <cell r="F1" t="str">
            <v>Partenariat public-privé</v>
          </cell>
          <cell r="G1">
            <v>2015</v>
          </cell>
          <cell r="H1" t="str">
            <v>14-Vie sociale et culturelle de l'établissement</v>
          </cell>
          <cell r="I1" t="str">
            <v>Indéfini</v>
          </cell>
          <cell r="J1" t="str">
            <v>01-Cézeaux Pascal</v>
          </cell>
        </row>
        <row r="2">
          <cell r="A2" t="str">
            <v>1A02</v>
          </cell>
          <cell r="B2" t="str">
            <v>Bloc central</v>
          </cell>
          <cell r="C2" t="str">
            <v>5, avenue Blaise Pascal</v>
          </cell>
          <cell r="D2" t="str">
            <v>AUBIERE</v>
          </cell>
          <cell r="E2">
            <v>5200</v>
          </cell>
          <cell r="F2" t="str">
            <v>Pleine propriété</v>
          </cell>
          <cell r="G2">
            <v>1968</v>
          </cell>
          <cell r="H2" t="str">
            <v>5-Enseignement</v>
          </cell>
          <cell r="I2" t="str">
            <v>Indéfini</v>
          </cell>
          <cell r="J2" t="str">
            <v>01-Cézeaux Pascal</v>
          </cell>
        </row>
        <row r="3">
          <cell r="A3" t="str">
            <v>1A03</v>
          </cell>
          <cell r="B3" t="str">
            <v>Informatique et R&amp;T</v>
          </cell>
          <cell r="C3" t="str">
            <v>5, avenue Blaise Pascal</v>
          </cell>
          <cell r="D3" t="str">
            <v>AUBIERE</v>
          </cell>
          <cell r="E3">
            <v>4764</v>
          </cell>
          <cell r="F3" t="str">
            <v>Pleine propriété</v>
          </cell>
          <cell r="G3">
            <v>1968</v>
          </cell>
          <cell r="H3" t="str">
            <v>5-Enseignement</v>
          </cell>
          <cell r="I3" t="str">
            <v>Indéfini</v>
          </cell>
          <cell r="J3" t="str">
            <v>01-Cézeaux Pascal</v>
          </cell>
        </row>
        <row r="4">
          <cell r="A4" t="str">
            <v>1A04</v>
          </cell>
          <cell r="B4" t="str">
            <v>Génie Biologique</v>
          </cell>
          <cell r="C4" t="str">
            <v>5, avenue Blaise Pascal</v>
          </cell>
          <cell r="D4" t="str">
            <v>AUBIERE</v>
          </cell>
          <cell r="E4">
            <v>4887</v>
          </cell>
          <cell r="F4" t="str">
            <v>Pleine propriété</v>
          </cell>
          <cell r="G4">
            <v>1968</v>
          </cell>
          <cell r="H4" t="str">
            <v>5-Enseignement</v>
          </cell>
          <cell r="I4" t="str">
            <v>Indéfini</v>
          </cell>
          <cell r="J4" t="str">
            <v>01-Cézeaux Pascal</v>
          </cell>
        </row>
        <row r="5">
          <cell r="A5" t="str">
            <v>1A05</v>
          </cell>
          <cell r="B5" t="str">
            <v>Atelier technique</v>
          </cell>
          <cell r="C5" t="str">
            <v>5, avenue Blaise Pascal</v>
          </cell>
          <cell r="D5" t="str">
            <v>AUBIERE</v>
          </cell>
          <cell r="E5">
            <v>239</v>
          </cell>
          <cell r="F5" t="str">
            <v>Pleine propriété</v>
          </cell>
          <cell r="G5">
            <v>1968</v>
          </cell>
          <cell r="H5" t="str">
            <v>10-Logistique et locaux techniques</v>
          </cell>
          <cell r="I5" t="str">
            <v>Indéfini</v>
          </cell>
          <cell r="J5" t="str">
            <v>01-Cézeaux Pascal</v>
          </cell>
        </row>
        <row r="6">
          <cell r="A6" t="str">
            <v>1A06</v>
          </cell>
          <cell r="B6" t="str">
            <v>Mesures physiques</v>
          </cell>
          <cell r="C6" t="str">
            <v>5, avenue Blaise Pascal</v>
          </cell>
          <cell r="D6" t="str">
            <v>AUBIERE</v>
          </cell>
          <cell r="E6">
            <v>3266</v>
          </cell>
          <cell r="F6" t="str">
            <v>Pleine propriété</v>
          </cell>
          <cell r="G6">
            <v>1968</v>
          </cell>
          <cell r="H6" t="str">
            <v>5-Enseignement</v>
          </cell>
          <cell r="I6" t="str">
            <v>Indéfini</v>
          </cell>
          <cell r="J6" t="str">
            <v>01-Cézeaux Pascal</v>
          </cell>
        </row>
        <row r="7">
          <cell r="A7" t="str">
            <v>1A07</v>
          </cell>
          <cell r="B7" t="str">
            <v>Halle Technologique</v>
          </cell>
          <cell r="C7" t="str">
            <v>5, avenue Blaise Pascal</v>
          </cell>
          <cell r="D7" t="str">
            <v>AUBIERE</v>
          </cell>
          <cell r="E7">
            <v>1020</v>
          </cell>
          <cell r="F7" t="str">
            <v>Pleine propriété</v>
          </cell>
          <cell r="G7">
            <v>1968</v>
          </cell>
          <cell r="H7" t="str">
            <v>5-Enseignement</v>
          </cell>
          <cell r="I7" t="str">
            <v>Indéfini</v>
          </cell>
          <cell r="J7" t="str">
            <v>01-Cézeaux Pascal</v>
          </cell>
        </row>
        <row r="8">
          <cell r="A8" t="str">
            <v>1A08</v>
          </cell>
          <cell r="B8" t="str">
            <v>Amphithéâtre A</v>
          </cell>
          <cell r="C8" t="str">
            <v>5, avenue Blaise Pascal</v>
          </cell>
          <cell r="D8" t="str">
            <v>AUBIERE</v>
          </cell>
          <cell r="E8">
            <v>313</v>
          </cell>
          <cell r="F8" t="str">
            <v>Pleine propriété</v>
          </cell>
          <cell r="G8">
            <v>1968</v>
          </cell>
          <cell r="H8" t="str">
            <v>15-Amphithéâtres et salles banalisées</v>
          </cell>
          <cell r="I8" t="str">
            <v>Indéfini</v>
          </cell>
          <cell r="J8" t="str">
            <v>01-Cézeaux Pascal</v>
          </cell>
        </row>
        <row r="9">
          <cell r="A9" t="str">
            <v>1A09</v>
          </cell>
          <cell r="B9" t="str">
            <v>Amphithéâtre B</v>
          </cell>
          <cell r="C9" t="str">
            <v>5, avenue Blaise Pascal</v>
          </cell>
          <cell r="D9" t="str">
            <v>AUBIERE</v>
          </cell>
          <cell r="E9">
            <v>313</v>
          </cell>
          <cell r="F9" t="str">
            <v>Pleine propriété</v>
          </cell>
          <cell r="G9">
            <v>1968</v>
          </cell>
          <cell r="H9" t="str">
            <v>15-Amphithéâtres et salles banalisées</v>
          </cell>
          <cell r="I9" t="str">
            <v>Indéfini</v>
          </cell>
          <cell r="J9" t="str">
            <v>01-Cézeaux Pascal</v>
          </cell>
        </row>
        <row r="10">
          <cell r="A10" t="str">
            <v>1A10</v>
          </cell>
          <cell r="B10" t="str">
            <v>Logement A 1 et 2</v>
          </cell>
          <cell r="C10" t="str">
            <v>5, avenue Blaise Pascal</v>
          </cell>
          <cell r="D10" t="str">
            <v>AUBIERE</v>
          </cell>
          <cell r="E10">
            <v>316</v>
          </cell>
          <cell r="F10" t="str">
            <v>Pleine propriété</v>
          </cell>
          <cell r="G10">
            <v>1968</v>
          </cell>
          <cell r="H10" t="str">
            <v>9-Logements de fonction</v>
          </cell>
          <cell r="I10" t="str">
            <v>Indéfini</v>
          </cell>
          <cell r="J10" t="str">
            <v>01-Cézeaux Pascal</v>
          </cell>
        </row>
        <row r="11">
          <cell r="A11" t="str">
            <v>1A11</v>
          </cell>
          <cell r="B11" t="str">
            <v>Logement B 3 et 4</v>
          </cell>
          <cell r="C11" t="str">
            <v>5, avenue Blaise Pascal</v>
          </cell>
          <cell r="D11" t="str">
            <v>AUBIERE</v>
          </cell>
          <cell r="E11">
            <v>381</v>
          </cell>
          <cell r="F11" t="str">
            <v>Pleine propriété</v>
          </cell>
          <cell r="G11">
            <v>1968</v>
          </cell>
          <cell r="H11" t="str">
            <v>9-Logements de fonction</v>
          </cell>
          <cell r="I11" t="str">
            <v>Indéfini</v>
          </cell>
          <cell r="J11" t="str">
            <v>01-Cézeaux Pascal</v>
          </cell>
        </row>
        <row r="12">
          <cell r="A12" t="str">
            <v>1A12</v>
          </cell>
          <cell r="B12" t="str">
            <v>GIM</v>
          </cell>
          <cell r="C12" t="str">
            <v>5, avenue Blaise Pascal</v>
          </cell>
          <cell r="D12" t="str">
            <v>AUBIERE</v>
          </cell>
          <cell r="E12">
            <v>1157</v>
          </cell>
          <cell r="F12" t="str">
            <v>Pleine propriété</v>
          </cell>
          <cell r="G12">
            <v>1990</v>
          </cell>
          <cell r="H12" t="str">
            <v>5-Enseignement</v>
          </cell>
          <cell r="I12" t="str">
            <v>Indéfini</v>
          </cell>
          <cell r="J12" t="str">
            <v>01-Cézeaux Pascal</v>
          </cell>
        </row>
        <row r="13">
          <cell r="A13" t="str">
            <v>1A13</v>
          </cell>
          <cell r="B13" t="str">
            <v>Local produits chimiques</v>
          </cell>
          <cell r="C13" t="str">
            <v>5, avenue Blaise Pascal</v>
          </cell>
          <cell r="D13" t="str">
            <v>AUBIERE</v>
          </cell>
          <cell r="E13">
            <v>0</v>
          </cell>
          <cell r="F13" t="str">
            <v>Pleine propriété</v>
          </cell>
          <cell r="G13" t="str">
            <v>NC</v>
          </cell>
          <cell r="H13" t="str">
            <v>10-Logistique et locaux techniques</v>
          </cell>
          <cell r="I13" t="str">
            <v>Indéfini</v>
          </cell>
          <cell r="J13" t="str">
            <v>01-Cézeaux Pascal</v>
          </cell>
        </row>
        <row r="14">
          <cell r="A14" t="str">
            <v>1A14</v>
          </cell>
          <cell r="B14" t="str">
            <v>Pôle Commun Rochefeuille</v>
          </cell>
          <cell r="C14" t="str">
            <v>5, avenue Blaise Pascal</v>
          </cell>
          <cell r="D14" t="str">
            <v>AUBIERE</v>
          </cell>
          <cell r="E14">
            <v>1000</v>
          </cell>
          <cell r="F14" t="str">
            <v>Pleine propriété</v>
          </cell>
          <cell r="G14">
            <v>1992</v>
          </cell>
          <cell r="H14" t="str">
            <v>1-Habitation</v>
          </cell>
          <cell r="I14" t="str">
            <v>Bon état</v>
          </cell>
          <cell r="J14" t="str">
            <v>01-Cézeaux Pascal</v>
          </cell>
        </row>
        <row r="15">
          <cell r="A15" t="str">
            <v>1A15</v>
          </cell>
          <cell r="B15" t="str">
            <v>Turing</v>
          </cell>
          <cell r="C15" t="str">
            <v>7, avenue Blaise Pascal</v>
          </cell>
          <cell r="D15" t="str">
            <v>AUBIERE</v>
          </cell>
          <cell r="E15">
            <v>2098</v>
          </cell>
          <cell r="F15" t="str">
            <v>Convention d'utilisation</v>
          </cell>
          <cell r="G15" t="str">
            <v>Extension 2011</v>
          </cell>
          <cell r="H15" t="str">
            <v>1-Habitation</v>
          </cell>
          <cell r="I15" t="str">
            <v>Indéfini</v>
          </cell>
          <cell r="J15" t="str">
            <v>01-Cézeaux Pascal</v>
          </cell>
        </row>
        <row r="16">
          <cell r="A16" t="str">
            <v>1A16</v>
          </cell>
          <cell r="B16" t="str">
            <v>Accueil campus / PC sécurité</v>
          </cell>
          <cell r="C16" t="str">
            <v>13, avenue Blaise Pascal</v>
          </cell>
          <cell r="D16" t="str">
            <v>AUBIERE</v>
          </cell>
          <cell r="E16">
            <v>235</v>
          </cell>
          <cell r="F16" t="str">
            <v>Convention d'utilisation</v>
          </cell>
          <cell r="G16">
            <v>1970</v>
          </cell>
          <cell r="H16" t="str">
            <v>1-Habitation</v>
          </cell>
          <cell r="I16" t="str">
            <v>Indéfini</v>
          </cell>
          <cell r="J16" t="str">
            <v>01-Cézeaux Pascal</v>
          </cell>
        </row>
        <row r="17">
          <cell r="A17" t="str">
            <v>1A17</v>
          </cell>
          <cell r="B17" t="str">
            <v>Serre 3</v>
          </cell>
          <cell r="C17" t="str">
            <v>17, avenue Blaise Pascal</v>
          </cell>
          <cell r="D17" t="str">
            <v>AUBIERE</v>
          </cell>
          <cell r="E17">
            <v>0</v>
          </cell>
          <cell r="G17" t="str">
            <v>NC</v>
          </cell>
          <cell r="H17" t="str">
            <v>1-Habitation</v>
          </cell>
          <cell r="I17" t="str">
            <v>Indéfini</v>
          </cell>
          <cell r="J17" t="str">
            <v>01-Cézeaux Pascal</v>
          </cell>
        </row>
        <row r="18">
          <cell r="A18" t="str">
            <v>1A18</v>
          </cell>
          <cell r="B18" t="str">
            <v>CASIMIR</v>
          </cell>
          <cell r="C18" t="str">
            <v>19, avenue Blaise Pascal</v>
          </cell>
          <cell r="D18" t="str">
            <v>AUBIERE</v>
          </cell>
          <cell r="E18">
            <v>799</v>
          </cell>
          <cell r="F18" t="str">
            <v>Pleine propriété</v>
          </cell>
          <cell r="G18">
            <v>1996</v>
          </cell>
          <cell r="H18" t="str">
            <v>12-Recherche</v>
          </cell>
          <cell r="I18" t="str">
            <v>Indéfini</v>
          </cell>
          <cell r="J18" t="str">
            <v>01-Cézeaux Pascal</v>
          </cell>
        </row>
        <row r="19">
          <cell r="A19" t="str">
            <v>1A20</v>
          </cell>
          <cell r="B19" t="str">
            <v>POLYTECH</v>
          </cell>
          <cell r="C19" t="str">
            <v>2, avenue Blaise Pascal</v>
          </cell>
          <cell r="D19" t="str">
            <v>AUBIERE</v>
          </cell>
          <cell r="E19">
            <v>12626</v>
          </cell>
          <cell r="F19" t="str">
            <v>Convention d'utilisation</v>
          </cell>
          <cell r="G19" t="str">
            <v>1972, 1980, 1990 &amp; 2000</v>
          </cell>
          <cell r="H19" t="str">
            <v>5-Enseignement</v>
          </cell>
          <cell r="I19" t="str">
            <v>Indéfini</v>
          </cell>
          <cell r="J19" t="str">
            <v>01-Cézeaux Pascal</v>
          </cell>
        </row>
        <row r="20">
          <cell r="A20" t="str">
            <v>1A21</v>
          </cell>
          <cell r="B20" t="str">
            <v>Halle Génie Civil</v>
          </cell>
          <cell r="C20" t="str">
            <v>2, avenue Blaise Pascal</v>
          </cell>
          <cell r="D20" t="str">
            <v>AUBIERE</v>
          </cell>
          <cell r="E20">
            <v>0</v>
          </cell>
          <cell r="F20" t="str">
            <v>Convention d'utilisation</v>
          </cell>
          <cell r="G20">
            <v>1980</v>
          </cell>
          <cell r="H20" t="str">
            <v>12-Recherche</v>
          </cell>
          <cell r="I20" t="str">
            <v>Indéfini</v>
          </cell>
          <cell r="J20" t="str">
            <v>01-Cézeaux Pascal</v>
          </cell>
        </row>
        <row r="21">
          <cell r="A21" t="str">
            <v>1A22</v>
          </cell>
          <cell r="B21" t="str">
            <v>PPIO</v>
          </cell>
          <cell r="C21" t="str">
            <v>4, avenue Blaise Pascal</v>
          </cell>
          <cell r="D21" t="str">
            <v>AUBIERE</v>
          </cell>
          <cell r="E21">
            <v>18882</v>
          </cell>
          <cell r="F21" t="str">
            <v>Convention d'utilisation</v>
          </cell>
          <cell r="G21" t="str">
            <v>1970 &amp; 1997</v>
          </cell>
          <cell r="H21" t="str">
            <v>5-Enseignement</v>
          </cell>
          <cell r="I21" t="str">
            <v>Indéfini</v>
          </cell>
          <cell r="J21" t="str">
            <v>01-Cézeaux Pascal</v>
          </cell>
        </row>
        <row r="22">
          <cell r="A22" t="str">
            <v>1A23</v>
          </cell>
          <cell r="B22" t="str">
            <v>LMV</v>
          </cell>
          <cell r="C22" t="str">
            <v>6, avenue Blaise Pascal</v>
          </cell>
          <cell r="D22" t="str">
            <v>AUBIERE</v>
          </cell>
          <cell r="E22">
            <v>6191</v>
          </cell>
          <cell r="F22" t="str">
            <v>Partenariat public-privé</v>
          </cell>
          <cell r="G22">
            <v>2015</v>
          </cell>
          <cell r="H22" t="str">
            <v>1-Habitation</v>
          </cell>
          <cell r="I22" t="str">
            <v>Indéfini</v>
          </cell>
          <cell r="J22" t="str">
            <v>01-Cézeaux Pascal</v>
          </cell>
        </row>
        <row r="23">
          <cell r="A23" t="str">
            <v>1A24</v>
          </cell>
          <cell r="B23" t="str">
            <v>Maison de l'Innovation</v>
          </cell>
          <cell r="C23" t="str">
            <v>8, avenue Blaise Pascal</v>
          </cell>
          <cell r="D23" t="str">
            <v>AUBIERE</v>
          </cell>
          <cell r="E23">
            <v>3079</v>
          </cell>
          <cell r="F23" t="str">
            <v>Convention d'utilisation</v>
          </cell>
          <cell r="G23">
            <v>1995</v>
          </cell>
          <cell r="H23" t="str">
            <v>1-Habitation</v>
          </cell>
          <cell r="I23" t="str">
            <v>Indéfini</v>
          </cell>
          <cell r="J23" t="str">
            <v>01-Cézeaux Pascal</v>
          </cell>
        </row>
        <row r="24">
          <cell r="A24" t="str">
            <v>1A25</v>
          </cell>
          <cell r="B24" t="str">
            <v>PME</v>
          </cell>
          <cell r="C24" t="str">
            <v>12, avenue Blaise Pascal</v>
          </cell>
          <cell r="D24" t="str">
            <v>AUBIERE</v>
          </cell>
          <cell r="E24">
            <v>10142</v>
          </cell>
          <cell r="F24" t="str">
            <v>Convention d'utilisation</v>
          </cell>
          <cell r="G24">
            <v>1970</v>
          </cell>
          <cell r="H24" t="str">
            <v>1-Habitation</v>
          </cell>
          <cell r="I24" t="str">
            <v>Indéfini</v>
          </cell>
          <cell r="J24" t="str">
            <v>01-Cézeaux Pascal</v>
          </cell>
        </row>
        <row r="25">
          <cell r="A25" t="str">
            <v>1A26</v>
          </cell>
          <cell r="B25" t="str">
            <v>Atelier de maintenance</v>
          </cell>
          <cell r="C25" t="str">
            <v>14, avenue Blaise Pascal</v>
          </cell>
          <cell r="D25" t="str">
            <v>AUBIERE</v>
          </cell>
          <cell r="E25">
            <v>883</v>
          </cell>
          <cell r="F25" t="str">
            <v>Convention d'utilisation</v>
          </cell>
          <cell r="G25">
            <v>1970</v>
          </cell>
          <cell r="H25" t="str">
            <v>10-Logistique et locaux techniques</v>
          </cell>
          <cell r="I25" t="str">
            <v>Indéfini</v>
          </cell>
          <cell r="J25" t="str">
            <v>01-Cézeaux Pascal</v>
          </cell>
        </row>
        <row r="26">
          <cell r="A26" t="str">
            <v>1A27</v>
          </cell>
          <cell r="B26" t="str">
            <v>Chaufferie</v>
          </cell>
          <cell r="C26" t="str">
            <v>16,, avenue Blaise Pascal</v>
          </cell>
          <cell r="D26" t="str">
            <v>AUBIERE</v>
          </cell>
          <cell r="E26">
            <v>1064</v>
          </cell>
          <cell r="G26">
            <v>1970</v>
          </cell>
          <cell r="H26" t="str">
            <v>1-Habitation</v>
          </cell>
          <cell r="I26" t="str">
            <v>Indéfini</v>
          </cell>
          <cell r="J26" t="str">
            <v>01-Cézeaux Pascal</v>
          </cell>
        </row>
        <row r="27">
          <cell r="A27" t="str">
            <v>1A28</v>
          </cell>
          <cell r="B27" t="str">
            <v>Serre 1</v>
          </cell>
          <cell r="C27" t="str">
            <v>18, avenue Blaise Pascal</v>
          </cell>
          <cell r="D27" t="str">
            <v>AUBIERE</v>
          </cell>
          <cell r="E27">
            <v>0</v>
          </cell>
          <cell r="G27" t="str">
            <v>NC</v>
          </cell>
          <cell r="H27" t="str">
            <v>1-Habitation</v>
          </cell>
          <cell r="I27" t="str">
            <v>Indéfini</v>
          </cell>
          <cell r="J27" t="str">
            <v>01-Cézeaux Pascal</v>
          </cell>
        </row>
        <row r="28">
          <cell r="A28" t="str">
            <v>1A29</v>
          </cell>
          <cell r="B28" t="str">
            <v>Serre 2</v>
          </cell>
          <cell r="C28" t="str">
            <v>18, avenue Blaise Pascal</v>
          </cell>
          <cell r="D28" t="str">
            <v>AUBIERE</v>
          </cell>
          <cell r="E28">
            <v>0</v>
          </cell>
          <cell r="G28" t="str">
            <v>NC</v>
          </cell>
          <cell r="H28" t="str">
            <v>1-Habitation</v>
          </cell>
          <cell r="I28" t="str">
            <v>Indéfini</v>
          </cell>
          <cell r="J28" t="str">
            <v>01-Cézeaux Pascal</v>
          </cell>
        </row>
        <row r="29">
          <cell r="A29" t="str">
            <v>2B01</v>
          </cell>
          <cell r="B29" t="str">
            <v>PAC</v>
          </cell>
          <cell r="C29" t="str">
            <v>1, place Mail Vasarely</v>
          </cell>
          <cell r="D29" t="str">
            <v>AUBIERE</v>
          </cell>
          <cell r="E29">
            <v>1797</v>
          </cell>
          <cell r="F29" t="str">
            <v>Convention d'utilisation</v>
          </cell>
          <cell r="G29">
            <v>1968</v>
          </cell>
          <cell r="H29" t="str">
            <v>2-Administration</v>
          </cell>
          <cell r="I29" t="str">
            <v>Indéfini</v>
          </cell>
          <cell r="J29" t="str">
            <v>02-Cézeaux Vasarely</v>
          </cell>
        </row>
        <row r="30">
          <cell r="A30" t="str">
            <v>2B02</v>
          </cell>
          <cell r="B30" t="str">
            <v>Mathématiques</v>
          </cell>
          <cell r="C30" t="str">
            <v>3, place Mail Vasarely</v>
          </cell>
          <cell r="D30" t="str">
            <v>AUBIERE</v>
          </cell>
          <cell r="E30">
            <v>3826</v>
          </cell>
          <cell r="F30" t="str">
            <v>Convention d'utilisation</v>
          </cell>
          <cell r="G30">
            <v>1970</v>
          </cell>
          <cell r="H30" t="str">
            <v>5-Enseignement</v>
          </cell>
          <cell r="I30" t="str">
            <v>Indéfini</v>
          </cell>
          <cell r="J30" t="str">
            <v>02-Cézeaux Vasarely</v>
          </cell>
        </row>
        <row r="31">
          <cell r="A31" t="str">
            <v>2B03</v>
          </cell>
          <cell r="B31" t="str">
            <v>BCU Sciences</v>
          </cell>
          <cell r="C31" t="str">
            <v>6, place Mail Vasarely</v>
          </cell>
          <cell r="D31" t="str">
            <v>AUBIERE</v>
          </cell>
          <cell r="E31">
            <v>5428</v>
          </cell>
          <cell r="F31" t="str">
            <v>Convention d'utilisation</v>
          </cell>
          <cell r="G31">
            <v>1970</v>
          </cell>
          <cell r="H31" t="str">
            <v>4-Documentation</v>
          </cell>
          <cell r="I31" t="str">
            <v>Indéfini</v>
          </cell>
          <cell r="J31" t="str">
            <v>02-Cézeaux Vasarely</v>
          </cell>
        </row>
        <row r="32">
          <cell r="A32" t="str">
            <v>2B04</v>
          </cell>
          <cell r="B32" t="str">
            <v>MVU</v>
          </cell>
          <cell r="C32" t="str">
            <v>7, place Mail Vasarely</v>
          </cell>
          <cell r="D32" t="str">
            <v>AUBIERE</v>
          </cell>
          <cell r="E32">
            <v>3690</v>
          </cell>
          <cell r="F32" t="str">
            <v>Convention d'utilisation</v>
          </cell>
          <cell r="G32">
            <v>1997</v>
          </cell>
          <cell r="H32" t="str">
            <v>14-Vie sociale et culturelle de l'établissement</v>
          </cell>
          <cell r="I32" t="str">
            <v>Indéfini</v>
          </cell>
          <cell r="J32" t="str">
            <v>02-Cézeaux Vasarely</v>
          </cell>
        </row>
        <row r="33">
          <cell r="A33" t="str">
            <v>3C01</v>
          </cell>
          <cell r="B33" t="str">
            <v>Soutes produits chimiques</v>
          </cell>
          <cell r="C33" t="str">
            <v xml:space="preserve"> </v>
          </cell>
          <cell r="D33" t="str">
            <v>AUBIERE</v>
          </cell>
          <cell r="E33">
            <v>249</v>
          </cell>
          <cell r="F33" t="str">
            <v>Convention d'utilisation</v>
          </cell>
          <cell r="G33" t="str">
            <v>NC</v>
          </cell>
          <cell r="H33" t="str">
            <v>1-Habitation</v>
          </cell>
          <cell r="I33" t="str">
            <v>Indéfini</v>
          </cell>
          <cell r="J33" t="str">
            <v>03-Cézeaux Murat</v>
          </cell>
        </row>
        <row r="34">
          <cell r="A34" t="str">
            <v>3C02</v>
          </cell>
          <cell r="B34" t="str">
            <v>Biologie A</v>
          </cell>
          <cell r="C34" t="str">
            <v>5, impasse Amélie Murat</v>
          </cell>
          <cell r="D34" t="str">
            <v>AUBIERE</v>
          </cell>
          <cell r="E34">
            <v>4037</v>
          </cell>
          <cell r="F34" t="str">
            <v>Convention d'utilisation</v>
          </cell>
          <cell r="G34">
            <v>1970</v>
          </cell>
          <cell r="H34" t="str">
            <v>1-Habitation</v>
          </cell>
          <cell r="I34" t="str">
            <v>Indéfini</v>
          </cell>
          <cell r="J34" t="str">
            <v>03-Cézeaux Murat</v>
          </cell>
        </row>
        <row r="35">
          <cell r="A35" t="str">
            <v>3C03</v>
          </cell>
          <cell r="B35" t="str">
            <v>Biologie Végétale Enseignement</v>
          </cell>
          <cell r="C35" t="str">
            <v>3, impasse Amélie Murat</v>
          </cell>
          <cell r="D35" t="str">
            <v>AUBIERE</v>
          </cell>
          <cell r="E35">
            <v>772</v>
          </cell>
          <cell r="F35" t="str">
            <v>Convention d'utilisation</v>
          </cell>
          <cell r="G35">
            <v>1970</v>
          </cell>
          <cell r="H35" t="str">
            <v>5-Enseignement</v>
          </cell>
          <cell r="I35" t="str">
            <v>Indéfini</v>
          </cell>
          <cell r="J35" t="str">
            <v>03-Cézeaux Murat</v>
          </cell>
        </row>
        <row r="36">
          <cell r="A36" t="str">
            <v>3C04</v>
          </cell>
          <cell r="B36" t="str">
            <v>Biologie B</v>
          </cell>
          <cell r="C36" t="str">
            <v>5, impasse Amélie Murat</v>
          </cell>
          <cell r="D36" t="str">
            <v>AUBIERE</v>
          </cell>
          <cell r="E36">
            <v>2520</v>
          </cell>
          <cell r="F36" t="str">
            <v>Convention d'utilisation</v>
          </cell>
          <cell r="G36">
            <v>1970</v>
          </cell>
          <cell r="H36" t="str">
            <v>1-Habitation</v>
          </cell>
          <cell r="I36" t="str">
            <v>Indéfini</v>
          </cell>
          <cell r="J36" t="str">
            <v>03-Cézeaux Murat</v>
          </cell>
        </row>
        <row r="37">
          <cell r="A37" t="str">
            <v>3C05</v>
          </cell>
          <cell r="B37" t="str">
            <v>Pôle Chimie</v>
          </cell>
          <cell r="C37" t="str">
            <v>2, impasse Amélie Murat</v>
          </cell>
          <cell r="D37" t="str">
            <v>AUBIERE</v>
          </cell>
          <cell r="E37">
            <v>12781</v>
          </cell>
          <cell r="F37" t="str">
            <v>Convention d'utilisation</v>
          </cell>
          <cell r="G37" t="str">
            <v>1974, 1994 &amp; 2006</v>
          </cell>
          <cell r="H37" t="str">
            <v>5-Enseignement</v>
          </cell>
          <cell r="I37" t="str">
            <v>Indéfini</v>
          </cell>
          <cell r="J37" t="str">
            <v>03-Cézeaux Murat</v>
          </cell>
        </row>
        <row r="38">
          <cell r="A38" t="str">
            <v>3C06</v>
          </cell>
          <cell r="B38" t="str">
            <v>Amphithéatres</v>
          </cell>
          <cell r="C38" t="str">
            <v>4, impasse Amélie Murat</v>
          </cell>
          <cell r="D38" t="str">
            <v>AUBIERE</v>
          </cell>
          <cell r="E38">
            <v>6301</v>
          </cell>
          <cell r="F38" t="str">
            <v>Convention d'utilisation</v>
          </cell>
          <cell r="G38">
            <v>1970</v>
          </cell>
          <cell r="H38" t="str">
            <v>1-Habitation</v>
          </cell>
          <cell r="I38" t="str">
            <v>Indéfini</v>
          </cell>
          <cell r="J38" t="str">
            <v>03-Cézeaux Murat</v>
          </cell>
        </row>
        <row r="39">
          <cell r="A39" t="str">
            <v>4D01</v>
          </cell>
          <cell r="B39" t="str">
            <v>Institut d'Informatique</v>
          </cell>
          <cell r="C39" t="str">
            <v>2, rue de la Chebarde</v>
          </cell>
          <cell r="D39" t="str">
            <v>AUBIERE</v>
          </cell>
          <cell r="E39">
            <v>8191</v>
          </cell>
          <cell r="F39" t="str">
            <v>Convention d'utilisation</v>
          </cell>
          <cell r="G39" t="str">
            <v>1980 &amp; 2002</v>
          </cell>
          <cell r="H39" t="str">
            <v>1-Habitation</v>
          </cell>
          <cell r="I39" t="str">
            <v>Indéfini</v>
          </cell>
          <cell r="J39" t="str">
            <v>04-Cézeaux Chebarde</v>
          </cell>
        </row>
        <row r="40">
          <cell r="A40" t="str">
            <v>4D02</v>
          </cell>
          <cell r="B40" t="str">
            <v>Pôle Commun</v>
          </cell>
          <cell r="C40" t="str">
            <v>4, rue de la Chebarde</v>
          </cell>
          <cell r="D40" t="str">
            <v>AUBIERE</v>
          </cell>
          <cell r="E40">
            <v>3943</v>
          </cell>
          <cell r="F40" t="str">
            <v>Convention d'utilisation</v>
          </cell>
          <cell r="G40">
            <v>2000</v>
          </cell>
          <cell r="H40" t="str">
            <v>15-Amphithéâtres et salles banalisées</v>
          </cell>
          <cell r="I40" t="str">
            <v>Indéfini</v>
          </cell>
          <cell r="J40" t="str">
            <v>04-Cézeaux Chebarde</v>
          </cell>
        </row>
        <row r="41">
          <cell r="A41" t="str">
            <v>4D03</v>
          </cell>
          <cell r="B41" t="str">
            <v>PAVIN</v>
          </cell>
          <cell r="C41" t="str">
            <v>6, rue de la Chebarde</v>
          </cell>
          <cell r="D41" t="str">
            <v>AUBIERE</v>
          </cell>
          <cell r="E41">
            <v>246</v>
          </cell>
          <cell r="F41" t="str">
            <v>Convention d'utilisation</v>
          </cell>
          <cell r="G41">
            <v>2008</v>
          </cell>
          <cell r="H41" t="str">
            <v>1-Habitation</v>
          </cell>
          <cell r="I41" t="str">
            <v>Indéfini</v>
          </cell>
          <cell r="J41" t="str">
            <v>04-Cézeaux Chebarde</v>
          </cell>
        </row>
        <row r="42">
          <cell r="A42" t="str">
            <v>4D04</v>
          </cell>
          <cell r="B42" t="str">
            <v>STAPS</v>
          </cell>
          <cell r="C42" t="str">
            <v>3, rue de la Chebarde</v>
          </cell>
          <cell r="D42" t="str">
            <v>AUBIERE</v>
          </cell>
          <cell r="E42">
            <v>2966</v>
          </cell>
          <cell r="F42" t="str">
            <v>Convention d'utilisation</v>
          </cell>
          <cell r="G42" t="str">
            <v>1990 &amp; 2007</v>
          </cell>
          <cell r="H42" t="str">
            <v>5-Enseignement</v>
          </cell>
          <cell r="I42" t="str">
            <v>Indéfini</v>
          </cell>
          <cell r="J42" t="str">
            <v>04-Cézeaux Chebarde</v>
          </cell>
        </row>
        <row r="43">
          <cell r="A43" t="str">
            <v>5E01</v>
          </cell>
          <cell r="B43" t="str">
            <v>Château d'eau</v>
          </cell>
          <cell r="C43" t="str">
            <v>46, rue Pasteur</v>
          </cell>
          <cell r="D43" t="str">
            <v>CLERMONT-FERRAND</v>
          </cell>
          <cell r="E43">
            <v>0</v>
          </cell>
          <cell r="F43" t="str">
            <v>Convention d'utilisation</v>
          </cell>
          <cell r="G43">
            <v>1970</v>
          </cell>
          <cell r="H43" t="str">
            <v>10-Logistique et locaux techniques</v>
          </cell>
          <cell r="I43" t="str">
            <v>Indéfini</v>
          </cell>
          <cell r="J43" t="str">
            <v>05-Cézeaux autre</v>
          </cell>
        </row>
        <row r="44">
          <cell r="A44" t="str">
            <v>5E02</v>
          </cell>
          <cell r="B44" t="str">
            <v>Villa des herbiers</v>
          </cell>
          <cell r="C44" t="str">
            <v xml:space="preserve"> </v>
          </cell>
          <cell r="D44" t="str">
            <v>AUBIERE</v>
          </cell>
          <cell r="E44">
            <v>170</v>
          </cell>
          <cell r="F44" t="str">
            <v>Convention d'utilisation</v>
          </cell>
          <cell r="G44" t="str">
            <v>NC</v>
          </cell>
          <cell r="H44" t="str">
            <v>12-Recherche</v>
          </cell>
          <cell r="I44" t="str">
            <v>Indéfini</v>
          </cell>
          <cell r="J44" t="str">
            <v>05-Cézeaux autre</v>
          </cell>
        </row>
        <row r="45">
          <cell r="A45" t="str">
            <v>5E03</v>
          </cell>
          <cell r="B45" t="str">
            <v>Poste de livraison</v>
          </cell>
          <cell r="C45" t="str">
            <v xml:space="preserve"> </v>
          </cell>
          <cell r="D45" t="str">
            <v>AUBIERE</v>
          </cell>
          <cell r="E45">
            <v>0</v>
          </cell>
          <cell r="G45">
            <v>1970</v>
          </cell>
          <cell r="H45" t="str">
            <v>10-Logistique et locaux techniques</v>
          </cell>
          <cell r="I45" t="str">
            <v>Indéfini</v>
          </cell>
          <cell r="J45" t="str">
            <v>05-Cézeaux autre</v>
          </cell>
        </row>
        <row r="46">
          <cell r="A46" t="str">
            <v>5E04</v>
          </cell>
          <cell r="B46" t="str">
            <v>Logements</v>
          </cell>
          <cell r="C46" t="str">
            <v xml:space="preserve"> </v>
          </cell>
          <cell r="D46" t="str">
            <v>AUBIERE</v>
          </cell>
          <cell r="E46">
            <v>192</v>
          </cell>
          <cell r="G46" t="str">
            <v>NC</v>
          </cell>
          <cell r="H46" t="str">
            <v>9-Logements de fonction</v>
          </cell>
          <cell r="I46" t="str">
            <v>Indéfini</v>
          </cell>
          <cell r="J46" t="str">
            <v>05-Cézeaux autre</v>
          </cell>
        </row>
        <row r="47">
          <cell r="A47" t="str">
            <v>6F01</v>
          </cell>
          <cell r="B47" t="str">
            <v>Blatin</v>
          </cell>
          <cell r="C47" t="str">
            <v>36, Bd. Côte Blatin</v>
          </cell>
          <cell r="D47" t="str">
            <v>CLERMONT-FERRAND</v>
          </cell>
          <cell r="E47">
            <v>537</v>
          </cell>
          <cell r="F47" t="str">
            <v>Pleine propriété</v>
          </cell>
          <cell r="G47">
            <v>1950</v>
          </cell>
          <cell r="H47" t="str">
            <v>2-Administration</v>
          </cell>
          <cell r="I47" t="str">
            <v>Bon état</v>
          </cell>
          <cell r="J47" t="str">
            <v>06-Clermont Centre</v>
          </cell>
        </row>
        <row r="48">
          <cell r="A48" t="str">
            <v>6F02</v>
          </cell>
          <cell r="B48" t="str">
            <v>Morand</v>
          </cell>
          <cell r="C48" t="str">
            <v>49, Bd François Mitterrand</v>
          </cell>
          <cell r="D48" t="str">
            <v>CLERMONT-FERRAND</v>
          </cell>
          <cell r="E48">
            <v>1962</v>
          </cell>
          <cell r="F48" t="str">
            <v>Pleine propriété</v>
          </cell>
          <cell r="G48">
            <v>1885</v>
          </cell>
          <cell r="H48" t="str">
            <v>2-Administration</v>
          </cell>
          <cell r="I48" t="str">
            <v>Etat moyen</v>
          </cell>
          <cell r="J48" t="str">
            <v>06-Clermont Centre</v>
          </cell>
        </row>
        <row r="49">
          <cell r="A49" t="str">
            <v>6F03</v>
          </cell>
          <cell r="B49" t="str">
            <v>IADT</v>
          </cell>
          <cell r="C49" t="str">
            <v>51-53, Bd François Mitterrand</v>
          </cell>
          <cell r="D49" t="str">
            <v>CLERMONT-FERRAND</v>
          </cell>
          <cell r="E49">
            <v>1777</v>
          </cell>
          <cell r="F49" t="str">
            <v>Pleine propriété</v>
          </cell>
          <cell r="G49">
            <v>2011</v>
          </cell>
          <cell r="H49" t="str">
            <v>5-Enseignement</v>
          </cell>
          <cell r="I49" t="str">
            <v>Bon état</v>
          </cell>
          <cell r="J49" t="str">
            <v>06-Clermont Centre</v>
          </cell>
        </row>
        <row r="50">
          <cell r="A50" t="str">
            <v>6F04</v>
          </cell>
          <cell r="B50" t="str">
            <v>Mitterrand</v>
          </cell>
          <cell r="C50" t="str">
            <v>41, Bd François Mitterrand</v>
          </cell>
          <cell r="D50" t="str">
            <v>CLERMONT-FERRAND</v>
          </cell>
          <cell r="E50">
            <v>11380</v>
          </cell>
          <cell r="F50" t="str">
            <v>Pleine propriété</v>
          </cell>
          <cell r="G50">
            <v>1967</v>
          </cell>
          <cell r="H50" t="str">
            <v>5-Enseignement</v>
          </cell>
          <cell r="I50" t="str">
            <v>Indéfini</v>
          </cell>
          <cell r="J50" t="str">
            <v>06-Clermont Centre</v>
          </cell>
        </row>
        <row r="51">
          <cell r="A51" t="str">
            <v>6F05</v>
          </cell>
          <cell r="B51" t="str">
            <v>Gergovia</v>
          </cell>
          <cell r="C51" t="str">
            <v>29, Bd Gergovia</v>
          </cell>
          <cell r="D51" t="str">
            <v>CLERMONT-FERRAND</v>
          </cell>
          <cell r="E51">
            <v>12609</v>
          </cell>
          <cell r="F51" t="str">
            <v>Convention d'utilisation</v>
          </cell>
          <cell r="G51">
            <v>1960</v>
          </cell>
          <cell r="H51" t="str">
            <v>5-Enseignement</v>
          </cell>
          <cell r="I51" t="str">
            <v>Indéfini</v>
          </cell>
          <cell r="J51" t="str">
            <v>06-Clermont Centre</v>
          </cell>
        </row>
        <row r="52">
          <cell r="A52" t="str">
            <v>6F06</v>
          </cell>
          <cell r="B52" t="str">
            <v>La Serre</v>
          </cell>
          <cell r="C52" t="str">
            <v xml:space="preserve"> </v>
          </cell>
          <cell r="D52" t="str">
            <v>CLERMONT-FERRAND</v>
          </cell>
          <cell r="E52">
            <v>0</v>
          </cell>
          <cell r="F52" t="str">
            <v>Convention d'utilisation</v>
          </cell>
          <cell r="G52" t="str">
            <v>NC</v>
          </cell>
          <cell r="H52" t="str">
            <v>1-Habitation</v>
          </cell>
          <cell r="I52" t="str">
            <v>Indéfini</v>
          </cell>
          <cell r="J52" t="str">
            <v>06-Clermont Centre</v>
          </cell>
        </row>
        <row r="53">
          <cell r="A53" t="str">
            <v>6F07</v>
          </cell>
          <cell r="B53" t="str">
            <v>Rotonde</v>
          </cell>
          <cell r="C53" t="str">
            <v>26, Avenue Léon Blum</v>
          </cell>
          <cell r="D53" t="str">
            <v>CLERMONT-FERRAND</v>
          </cell>
          <cell r="E53">
            <v>16090</v>
          </cell>
          <cell r="F53" t="str">
            <v>Pleine propriété</v>
          </cell>
          <cell r="G53">
            <v>1998</v>
          </cell>
          <cell r="H53" t="str">
            <v>5-Enseignement</v>
          </cell>
          <cell r="I53" t="str">
            <v>Bon état</v>
          </cell>
          <cell r="J53" t="str">
            <v>06-Clermont Centre</v>
          </cell>
        </row>
        <row r="54">
          <cell r="A54" t="str">
            <v>6F08</v>
          </cell>
          <cell r="B54" t="str">
            <v>Ledru</v>
          </cell>
          <cell r="C54" t="str">
            <v>4, rue Ledru</v>
          </cell>
          <cell r="D54" t="str">
            <v>CLERMONT-FERRAND</v>
          </cell>
          <cell r="E54">
            <v>4248</v>
          </cell>
          <cell r="F54" t="str">
            <v>Convention d'utilisation</v>
          </cell>
          <cell r="G54">
            <v>1920</v>
          </cell>
          <cell r="H54" t="str">
            <v>12-Recherche</v>
          </cell>
          <cell r="I54" t="str">
            <v>Indéfini</v>
          </cell>
          <cell r="J54" t="str">
            <v>06-Clermont Centre</v>
          </cell>
        </row>
        <row r="55">
          <cell r="A55" t="str">
            <v>6F09</v>
          </cell>
          <cell r="B55" t="str">
            <v>Kessler</v>
          </cell>
          <cell r="C55" t="str">
            <v>43, Bd François Mitterrand</v>
          </cell>
          <cell r="D55" t="str">
            <v>CLERMONT-FERRAND</v>
          </cell>
          <cell r="E55">
            <v>4053</v>
          </cell>
          <cell r="F55" t="str">
            <v>Convention d'utilisation</v>
          </cell>
          <cell r="G55">
            <v>1960</v>
          </cell>
          <cell r="H55" t="str">
            <v>1-Habitation</v>
          </cell>
          <cell r="I55" t="str">
            <v>Indéfini</v>
          </cell>
          <cell r="J55" t="str">
            <v>06-Clermont Centre</v>
          </cell>
        </row>
        <row r="56">
          <cell r="A56" t="str">
            <v>6F10</v>
          </cell>
          <cell r="B56" t="str">
            <v>Poncillon A</v>
          </cell>
          <cell r="C56" t="str">
            <v>15, bis rue Poncillon</v>
          </cell>
          <cell r="D56" t="str">
            <v>CLERMONT-FERRAND</v>
          </cell>
          <cell r="E56">
            <v>2797</v>
          </cell>
          <cell r="F56" t="str">
            <v>Pleine propriété</v>
          </cell>
          <cell r="G56" t="str">
            <v>extension 1992</v>
          </cell>
          <cell r="H56" t="str">
            <v>1-Habitation</v>
          </cell>
          <cell r="I56" t="str">
            <v>Indéfini</v>
          </cell>
          <cell r="J56" t="str">
            <v>06-Clermont Centre</v>
          </cell>
        </row>
        <row r="57">
          <cell r="A57" t="str">
            <v>6F11</v>
          </cell>
          <cell r="B57" t="str">
            <v>Poncillon B</v>
          </cell>
          <cell r="C57" t="str">
            <v>15, bis rue Poncillon</v>
          </cell>
          <cell r="D57" t="str">
            <v>CLERMONT-FERRAND</v>
          </cell>
          <cell r="E57">
            <v>2605</v>
          </cell>
          <cell r="F57" t="str">
            <v>Pleine propriété</v>
          </cell>
          <cell r="G57" t="str">
            <v>NC</v>
          </cell>
          <cell r="H57" t="str">
            <v>1-Habitation</v>
          </cell>
          <cell r="I57" t="str">
            <v>Indéfini</v>
          </cell>
          <cell r="J57" t="str">
            <v>06-Clermont Centre</v>
          </cell>
        </row>
        <row r="58">
          <cell r="A58" t="str">
            <v>6F12</v>
          </cell>
          <cell r="B58" t="str">
            <v>Poncillon C</v>
          </cell>
          <cell r="C58" t="str">
            <v>15, bis rue Poncillon</v>
          </cell>
          <cell r="D58" t="str">
            <v>CLERMONT-FERRAND</v>
          </cell>
          <cell r="E58">
            <v>194</v>
          </cell>
          <cell r="F58" t="str">
            <v>Pleine propriété</v>
          </cell>
          <cell r="G58" t="str">
            <v>NC</v>
          </cell>
          <cell r="H58" t="str">
            <v>1-Habitation</v>
          </cell>
          <cell r="I58" t="str">
            <v>Indéfini</v>
          </cell>
          <cell r="J58" t="str">
            <v>06-Clermont Centre</v>
          </cell>
        </row>
        <row r="59">
          <cell r="A59" t="str">
            <v>6F13</v>
          </cell>
          <cell r="B59" t="str">
            <v>Poncillon D</v>
          </cell>
          <cell r="C59" t="str">
            <v>15, bis rue Poncillon</v>
          </cell>
          <cell r="D59" t="str">
            <v>CLERMONT-FERRAND</v>
          </cell>
          <cell r="E59">
            <v>145</v>
          </cell>
          <cell r="F59" t="str">
            <v>Pleine propriété</v>
          </cell>
          <cell r="G59" t="str">
            <v>NC</v>
          </cell>
          <cell r="H59" t="str">
            <v>1-Habitation</v>
          </cell>
          <cell r="I59" t="str">
            <v>Indéfini</v>
          </cell>
          <cell r="J59" t="str">
            <v>06-Clermont Centre</v>
          </cell>
        </row>
        <row r="60">
          <cell r="A60" t="str">
            <v>6F14</v>
          </cell>
          <cell r="B60" t="str">
            <v>Poncillon E</v>
          </cell>
          <cell r="C60" t="str">
            <v>15, bis rue Poncillon</v>
          </cell>
          <cell r="D60" t="str">
            <v>CLERMONT-FERRAND</v>
          </cell>
          <cell r="E60">
            <v>662</v>
          </cell>
          <cell r="F60" t="str">
            <v>Pleine propriété</v>
          </cell>
          <cell r="G60" t="str">
            <v>NC</v>
          </cell>
          <cell r="H60" t="str">
            <v>1-Habitation</v>
          </cell>
          <cell r="I60" t="str">
            <v>Indéfini</v>
          </cell>
          <cell r="J60" t="str">
            <v>06-Clermont Centre</v>
          </cell>
        </row>
        <row r="61">
          <cell r="A61" t="str">
            <v>6F15</v>
          </cell>
          <cell r="B61" t="str">
            <v>Jaude</v>
          </cell>
          <cell r="C61" t="str">
            <v>11, Bd Charles de Gaulle</v>
          </cell>
          <cell r="D61" t="str">
            <v>CLERMONT-FERRAND</v>
          </cell>
          <cell r="E61">
            <v>6064</v>
          </cell>
          <cell r="F61" t="str">
            <v>Pleine propriété sous bail emphytéotique</v>
          </cell>
          <cell r="G61">
            <v>1952</v>
          </cell>
          <cell r="H61" t="str">
            <v>5-Enseignement</v>
          </cell>
          <cell r="I61" t="str">
            <v>Indéfini</v>
          </cell>
          <cell r="J61" t="str">
            <v>06-Clermont Centre</v>
          </cell>
        </row>
        <row r="62">
          <cell r="A62" t="str">
            <v>6F16</v>
          </cell>
          <cell r="B62" t="str">
            <v>Centre d'affaires Gergovia</v>
          </cell>
          <cell r="C62" t="str">
            <v>65, Bd François Mitterrand</v>
          </cell>
          <cell r="D62" t="str">
            <v>CLERMONT-FERRAND</v>
          </cell>
          <cell r="E62">
            <v>2156</v>
          </cell>
          <cell r="F62" t="str">
            <v>Pleine propriété</v>
          </cell>
          <cell r="G62">
            <v>1990</v>
          </cell>
          <cell r="H62" t="str">
            <v>1-Habitation</v>
          </cell>
          <cell r="I62" t="str">
            <v>Bon état</v>
          </cell>
          <cell r="J62" t="str">
            <v>06-Clermont Centre</v>
          </cell>
        </row>
        <row r="63">
          <cell r="A63" t="str">
            <v>6F17</v>
          </cell>
          <cell r="B63" t="str">
            <v>Carnot</v>
          </cell>
          <cell r="C63" t="str">
            <v>34, avenue Carnot</v>
          </cell>
          <cell r="D63" t="str">
            <v>CLERMONT-FERRAND</v>
          </cell>
          <cell r="E63">
            <v>7521</v>
          </cell>
          <cell r="F63" t="str">
            <v>Convention d'utilisation</v>
          </cell>
          <cell r="G63">
            <v>1920</v>
          </cell>
          <cell r="H63" t="str">
            <v>5-Enseignement</v>
          </cell>
          <cell r="I63" t="str">
            <v>Indéfini</v>
          </cell>
          <cell r="J63" t="str">
            <v>06-Clermont Centre</v>
          </cell>
        </row>
        <row r="64">
          <cell r="A64" t="str">
            <v>6F18</v>
          </cell>
          <cell r="B64" t="str">
            <v>Angle Collomp</v>
          </cell>
          <cell r="C64" t="str">
            <v>34, avenue Carnot</v>
          </cell>
          <cell r="D64" t="str">
            <v>CLERMONT-FERRAND</v>
          </cell>
          <cell r="E64">
            <v>2972</v>
          </cell>
          <cell r="F64" t="str">
            <v>Convention d'utilisation</v>
          </cell>
          <cell r="G64">
            <v>1960</v>
          </cell>
          <cell r="H64" t="str">
            <v>1-Habitation</v>
          </cell>
          <cell r="I64" t="str">
            <v>Indéfini</v>
          </cell>
          <cell r="J64" t="str">
            <v>06-Clermont Centre</v>
          </cell>
        </row>
        <row r="65">
          <cell r="A65" t="str">
            <v>6F19</v>
          </cell>
          <cell r="B65" t="str">
            <v>Paul Collomp</v>
          </cell>
          <cell r="C65" t="str">
            <v>17, rue Paul Collomp</v>
          </cell>
          <cell r="D65" t="str">
            <v>CLERMONT-FERRAND</v>
          </cell>
          <cell r="E65">
            <v>3921</v>
          </cell>
          <cell r="F65" t="str">
            <v>Convention d'utilisation</v>
          </cell>
          <cell r="G65">
            <v>1960</v>
          </cell>
          <cell r="H65" t="str">
            <v>5-Enseignement</v>
          </cell>
          <cell r="I65" t="str">
            <v>Mauvais état</v>
          </cell>
          <cell r="J65" t="str">
            <v>06-Clermont Centre</v>
          </cell>
        </row>
        <row r="66">
          <cell r="A66" t="str">
            <v>6F20</v>
          </cell>
          <cell r="B66" t="str">
            <v>Manège</v>
          </cell>
          <cell r="C66" t="str">
            <v>34, avenue Carnot</v>
          </cell>
          <cell r="D66" t="str">
            <v>CLERMONT-FERRAND</v>
          </cell>
          <cell r="E66">
            <v>2618</v>
          </cell>
          <cell r="F66" t="str">
            <v>Convention d'utilisation</v>
          </cell>
          <cell r="G66">
            <v>1890</v>
          </cell>
          <cell r="H66" t="str">
            <v>15-Amphithéâtres et salles banalisées</v>
          </cell>
          <cell r="I66" t="str">
            <v>Indéfini</v>
          </cell>
          <cell r="J66" t="str">
            <v>06-Clermont Centre</v>
          </cell>
        </row>
        <row r="67">
          <cell r="A67" t="str">
            <v>6F21</v>
          </cell>
          <cell r="B67" t="str">
            <v>Amboise</v>
          </cell>
          <cell r="C67" t="str">
            <v>34, avenue Carnot</v>
          </cell>
          <cell r="D67" t="str">
            <v>CLERMONT-FERRAND</v>
          </cell>
          <cell r="E67">
            <v>2235</v>
          </cell>
          <cell r="F67" t="str">
            <v>Convention d'utilisation</v>
          </cell>
          <cell r="G67">
            <v>2010</v>
          </cell>
          <cell r="H67" t="str">
            <v>1-Habitation</v>
          </cell>
          <cell r="I67" t="str">
            <v>Indéfini</v>
          </cell>
          <cell r="J67" t="str">
            <v>06-Clermont Centre</v>
          </cell>
        </row>
        <row r="68">
          <cell r="A68" t="str">
            <v>6F22</v>
          </cell>
          <cell r="B68" t="str">
            <v>Lafayette</v>
          </cell>
          <cell r="C68" t="str">
            <v>1, Bd Lafayette</v>
          </cell>
          <cell r="D68" t="str">
            <v>CLERMONT-FERRAND</v>
          </cell>
          <cell r="E68">
            <v>3520</v>
          </cell>
          <cell r="F68" t="str">
            <v>Convention d'utilisation</v>
          </cell>
          <cell r="G68" t="str">
            <v>NC</v>
          </cell>
          <cell r="H68" t="str">
            <v>1-Habitation</v>
          </cell>
          <cell r="I68" t="str">
            <v>Indéfini</v>
          </cell>
          <cell r="J68" t="str">
            <v>06-Clermont Centre</v>
          </cell>
        </row>
        <row r="69">
          <cell r="A69" t="str">
            <v>6F23</v>
          </cell>
          <cell r="B69" t="str">
            <v>Cratère</v>
          </cell>
          <cell r="C69" t="str">
            <v xml:space="preserve"> </v>
          </cell>
          <cell r="D69" t="str">
            <v>CLERMONT-FERRAND</v>
          </cell>
          <cell r="E69">
            <v>0</v>
          </cell>
          <cell r="F69" t="str">
            <v>Pleine propriété</v>
          </cell>
          <cell r="G69">
            <v>2000</v>
          </cell>
          <cell r="H69" t="str">
            <v>1-Habitation</v>
          </cell>
          <cell r="I69" t="str">
            <v>Indéfini</v>
          </cell>
          <cell r="J69" t="str">
            <v>06-Clermont Centre</v>
          </cell>
        </row>
        <row r="70">
          <cell r="A70" t="str">
            <v>6F24</v>
          </cell>
          <cell r="B70" t="str">
            <v>Château</v>
          </cell>
          <cell r="C70" t="str">
            <v>36, avenue Jaurès</v>
          </cell>
          <cell r="D70" t="str">
            <v>CHAMALIERES</v>
          </cell>
          <cell r="E70">
            <v>598</v>
          </cell>
          <cell r="F70" t="str">
            <v>Convention d'occupation précaire</v>
          </cell>
          <cell r="G70">
            <v>1890</v>
          </cell>
          <cell r="H70" t="str">
            <v>1-Habitation</v>
          </cell>
          <cell r="I70" t="str">
            <v>Indéfini</v>
          </cell>
          <cell r="J70" t="str">
            <v>06-Clermont Centre</v>
          </cell>
        </row>
        <row r="71">
          <cell r="A71" t="str">
            <v>6F25</v>
          </cell>
          <cell r="B71" t="str">
            <v>Jaurès</v>
          </cell>
          <cell r="C71" t="str">
            <v>36, avenue Jaurès</v>
          </cell>
          <cell r="D71" t="str">
            <v>CHAMALIERES</v>
          </cell>
          <cell r="E71">
            <v>9804</v>
          </cell>
          <cell r="F71" t="str">
            <v>Convention d'occupation précaire</v>
          </cell>
          <cell r="G71">
            <v>1970</v>
          </cell>
          <cell r="H71" t="str">
            <v>1-Habitation</v>
          </cell>
          <cell r="I71" t="str">
            <v>Indéfini</v>
          </cell>
          <cell r="J71" t="str">
            <v>06-Clermont Centre</v>
          </cell>
        </row>
        <row r="72">
          <cell r="A72" t="str">
            <v>6F26</v>
          </cell>
          <cell r="B72" t="str">
            <v>Dolet</v>
          </cell>
          <cell r="C72" t="str">
            <v>25, rue Etienne Dolet</v>
          </cell>
          <cell r="D72" t="str">
            <v>CLERMONT-FERRAND</v>
          </cell>
          <cell r="E72">
            <v>448</v>
          </cell>
          <cell r="F72" t="str">
            <v>Convention d'occupation précaire</v>
          </cell>
          <cell r="G72">
            <v>1961</v>
          </cell>
          <cell r="H72" t="str">
            <v>1-Habitation</v>
          </cell>
          <cell r="I72" t="str">
            <v>Bon état</v>
          </cell>
          <cell r="J72" t="str">
            <v>06-Clermont Centre</v>
          </cell>
        </row>
        <row r="73">
          <cell r="A73" t="str">
            <v>7G01</v>
          </cell>
          <cell r="B73" t="str">
            <v>Dunant</v>
          </cell>
          <cell r="C73" t="str">
            <v>28, place Henri-Dunant</v>
          </cell>
          <cell r="D73" t="str">
            <v>CLERMONT-FERRAND</v>
          </cell>
          <cell r="E73">
            <v>34644</v>
          </cell>
          <cell r="F73" t="str">
            <v>Pleine propriété</v>
          </cell>
          <cell r="G73">
            <v>1967</v>
          </cell>
          <cell r="H73" t="str">
            <v>5-Enseignement</v>
          </cell>
          <cell r="I73" t="str">
            <v>Bon état</v>
          </cell>
          <cell r="J73" t="str">
            <v>07-Henri Dunant</v>
          </cell>
        </row>
        <row r="74">
          <cell r="A74" t="str">
            <v>7G02</v>
          </cell>
          <cell r="B74" t="str">
            <v>CRBC</v>
          </cell>
          <cell r="C74" t="str">
            <v>28, place Henri-Dunant</v>
          </cell>
          <cell r="D74" t="str">
            <v>CLERMONT-FERRAND</v>
          </cell>
          <cell r="E74">
            <v>8448</v>
          </cell>
          <cell r="F74" t="str">
            <v>Pleine propriété</v>
          </cell>
          <cell r="G74">
            <v>2017</v>
          </cell>
          <cell r="H74" t="str">
            <v>1-Habitation</v>
          </cell>
          <cell r="I74" t="str">
            <v>Bon état</v>
          </cell>
          <cell r="J74" t="str">
            <v>07-Henri Dunant</v>
          </cell>
        </row>
        <row r="75">
          <cell r="A75" t="str">
            <v>7G03</v>
          </cell>
          <cell r="B75" t="str">
            <v>CBRV</v>
          </cell>
          <cell r="C75" t="str">
            <v>28, place Henri-Dunant</v>
          </cell>
          <cell r="D75" t="str">
            <v>CLERMONT-FERRAND</v>
          </cell>
          <cell r="E75">
            <v>4466</v>
          </cell>
          <cell r="F75" t="str">
            <v>Pleine propriété</v>
          </cell>
          <cell r="G75">
            <v>2001</v>
          </cell>
          <cell r="H75" t="str">
            <v>1-Habitation</v>
          </cell>
          <cell r="I75" t="str">
            <v>Bon état</v>
          </cell>
          <cell r="J75" t="str">
            <v>07-Henri Dunant</v>
          </cell>
        </row>
        <row r="76">
          <cell r="A76" t="str">
            <v>7G04</v>
          </cell>
          <cell r="B76" t="str">
            <v>Montalembert</v>
          </cell>
          <cell r="C76" t="str">
            <v>28, place Henri-Dunant</v>
          </cell>
          <cell r="D76" t="str">
            <v>CLERMONT-FERRAND</v>
          </cell>
          <cell r="E76">
            <v>1270</v>
          </cell>
          <cell r="F76" t="str">
            <v>Pleine propriété sous bail emphytéotique</v>
          </cell>
          <cell r="G76">
            <v>1992</v>
          </cell>
          <cell r="H76" t="str">
            <v>1-Habitation</v>
          </cell>
          <cell r="I76" t="str">
            <v>Bon état</v>
          </cell>
          <cell r="J76" t="str">
            <v>07-Henri Dunant</v>
          </cell>
        </row>
        <row r="77">
          <cell r="A77" t="str">
            <v>7G05</v>
          </cell>
          <cell r="B77" t="str">
            <v>3C</v>
          </cell>
          <cell r="C77" t="str">
            <v>58, rue Montalembert</v>
          </cell>
          <cell r="D77" t="str">
            <v>CLERMONT-FERRAND</v>
          </cell>
          <cell r="E77">
            <v>4066</v>
          </cell>
          <cell r="F77" t="str">
            <v>Pleine propriété sous bail emphytéotique</v>
          </cell>
          <cell r="G77">
            <v>2001</v>
          </cell>
          <cell r="H77" t="str">
            <v>1-Habitation</v>
          </cell>
          <cell r="I77" t="str">
            <v>Bon état</v>
          </cell>
          <cell r="J77" t="str">
            <v>07-Henri Dunant</v>
          </cell>
        </row>
        <row r="78">
          <cell r="A78" t="str">
            <v>7G06</v>
          </cell>
          <cell r="B78" t="str">
            <v>Soute à solvants</v>
          </cell>
          <cell r="C78" t="str">
            <v>Rue des Liondards</v>
          </cell>
          <cell r="D78" t="str">
            <v>BEAUMONT</v>
          </cell>
          <cell r="E78">
            <v>0</v>
          </cell>
          <cell r="F78" t="str">
            <v>Pleine propriété</v>
          </cell>
          <cell r="G78" t="str">
            <v>NC</v>
          </cell>
          <cell r="H78" t="str">
            <v>1-Habitation</v>
          </cell>
          <cell r="I78" t="str">
            <v>Indéfini</v>
          </cell>
          <cell r="J78" t="str">
            <v>07-Henri Dunant</v>
          </cell>
        </row>
        <row r="79">
          <cell r="A79" t="str">
            <v>7G07</v>
          </cell>
          <cell r="B79" t="str">
            <v>Local stockage gaz</v>
          </cell>
          <cell r="C79" t="str">
            <v xml:space="preserve"> </v>
          </cell>
          <cell r="D79" t="str">
            <v>BEAUMONT</v>
          </cell>
          <cell r="E79">
            <v>0</v>
          </cell>
          <cell r="F79" t="str">
            <v>Pleine propriété</v>
          </cell>
          <cell r="G79" t="str">
            <v>NC</v>
          </cell>
          <cell r="H79" t="str">
            <v>1-Habitation</v>
          </cell>
          <cell r="I79" t="str">
            <v>Indéfini</v>
          </cell>
          <cell r="J79" t="str">
            <v>07-Henri Dunant</v>
          </cell>
        </row>
        <row r="80">
          <cell r="A80" t="str">
            <v>7G08</v>
          </cell>
          <cell r="B80" t="str">
            <v>Local livraison HT BT</v>
          </cell>
          <cell r="C80" t="str">
            <v xml:space="preserve"> </v>
          </cell>
          <cell r="D80" t="str">
            <v>BEAUMONT</v>
          </cell>
          <cell r="E80">
            <v>0</v>
          </cell>
          <cell r="F80" t="str">
            <v>Pleine propriété</v>
          </cell>
          <cell r="G80">
            <v>1999</v>
          </cell>
          <cell r="H80" t="str">
            <v>1-Habitation</v>
          </cell>
          <cell r="I80" t="str">
            <v>Indéfini</v>
          </cell>
          <cell r="J80" t="str">
            <v>07-Henri Dunant</v>
          </cell>
        </row>
        <row r="81">
          <cell r="A81" t="str">
            <v>8H01</v>
          </cell>
          <cell r="B81" t="str">
            <v>Estaing</v>
          </cell>
          <cell r="C81" t="str">
            <v>2, rue Braga</v>
          </cell>
          <cell r="D81" t="str">
            <v>CLERMONT-FERRAND</v>
          </cell>
          <cell r="E81">
            <v>7559</v>
          </cell>
          <cell r="F81" t="str">
            <v>Pleine propriété</v>
          </cell>
          <cell r="G81">
            <v>2013</v>
          </cell>
          <cell r="H81" t="str">
            <v>1-Habitation</v>
          </cell>
          <cell r="I81" t="str">
            <v>Bon état</v>
          </cell>
          <cell r="J81" t="str">
            <v>08-Estaing</v>
          </cell>
        </row>
        <row r="82">
          <cell r="A82" t="str">
            <v>9I01</v>
          </cell>
          <cell r="B82" t="str">
            <v>Louise Michel</v>
          </cell>
          <cell r="C82" t="str">
            <v>61, route de Chateaugay</v>
          </cell>
          <cell r="D82" t="str">
            <v>CEBAZAT</v>
          </cell>
          <cell r="E82">
            <v>0</v>
          </cell>
          <cell r="F82" t="str">
            <v>Convention d'occupation précaire</v>
          </cell>
          <cell r="G82" t="str">
            <v>NC</v>
          </cell>
          <cell r="H82" t="str">
            <v>1-Habitation</v>
          </cell>
          <cell r="I82" t="str">
            <v>Indéfini</v>
          </cell>
          <cell r="J82" t="str">
            <v>09-Cebazat</v>
          </cell>
        </row>
        <row r="83">
          <cell r="A83" t="str">
            <v>10J01</v>
          </cell>
          <cell r="B83" t="str">
            <v>Station Verrier</v>
          </cell>
          <cell r="C83" t="str">
            <v>Rue du Lavoir</v>
          </cell>
          <cell r="D83" t="str">
            <v>BESSE</v>
          </cell>
          <cell r="E83">
            <v>1404</v>
          </cell>
          <cell r="F83" t="str">
            <v>Pleine propriété</v>
          </cell>
          <cell r="G83" t="str">
            <v>1901, 1930, 1938, 1972 et 1999</v>
          </cell>
          <cell r="H83" t="str">
            <v>5-Enseignement</v>
          </cell>
          <cell r="I83" t="str">
            <v>Indéfini</v>
          </cell>
          <cell r="J83" t="str">
            <v>10-Besse</v>
          </cell>
        </row>
        <row r="84">
          <cell r="A84" t="str">
            <v>11K01</v>
          </cell>
          <cell r="B84" t="str">
            <v>Chalet Puy de Dôme</v>
          </cell>
          <cell r="C84" t="str">
            <v>Sommet du Puy de Dôme</v>
          </cell>
          <cell r="D84" t="str">
            <v xml:space="preserve"> </v>
          </cell>
          <cell r="E84">
            <v>295</v>
          </cell>
          <cell r="F84" t="str">
            <v>Convention d'occupation précaire</v>
          </cell>
          <cell r="G84" t="str">
            <v>NC</v>
          </cell>
          <cell r="H84" t="str">
            <v>1-Habitation</v>
          </cell>
          <cell r="I84" t="str">
            <v>Indéfini</v>
          </cell>
          <cell r="J84" t="str">
            <v>11-Puy de Dôme</v>
          </cell>
        </row>
        <row r="85">
          <cell r="A85" t="str">
            <v>12L01</v>
          </cell>
          <cell r="B85" t="str">
            <v>Administration</v>
          </cell>
          <cell r="C85" t="str">
            <v>Avenue Aristide Briand</v>
          </cell>
          <cell r="D85" t="str">
            <v>MONTLUCON</v>
          </cell>
          <cell r="E85">
            <v>3665</v>
          </cell>
          <cell r="F85" t="str">
            <v>Convention d'utilisation</v>
          </cell>
          <cell r="G85">
            <v>1968</v>
          </cell>
          <cell r="H85" t="str">
            <v>1-Habitation</v>
          </cell>
          <cell r="I85" t="str">
            <v>Indéfini</v>
          </cell>
          <cell r="J85" t="str">
            <v>12-Montluçon</v>
          </cell>
        </row>
        <row r="86">
          <cell r="A86" t="str">
            <v>12L02</v>
          </cell>
          <cell r="B86" t="str">
            <v>GMP</v>
          </cell>
          <cell r="C86" t="str">
            <v>Avenue Aristide Briand</v>
          </cell>
          <cell r="D86" t="str">
            <v>MONTLUCON</v>
          </cell>
          <cell r="E86">
            <v>5419</v>
          </cell>
          <cell r="F86" t="str">
            <v>Convention d'utilisation</v>
          </cell>
          <cell r="G86">
            <v>1968</v>
          </cell>
          <cell r="H86" t="str">
            <v>1-Habitation</v>
          </cell>
          <cell r="I86" t="str">
            <v>Indéfini</v>
          </cell>
          <cell r="J86" t="str">
            <v>12-Montluçon</v>
          </cell>
        </row>
        <row r="87">
          <cell r="A87" t="str">
            <v>12L03</v>
          </cell>
          <cell r="B87" t="str">
            <v>GEII</v>
          </cell>
          <cell r="C87" t="str">
            <v>Avenue Aristide Briand</v>
          </cell>
          <cell r="D87" t="str">
            <v>MONTLUCON</v>
          </cell>
          <cell r="E87">
            <v>4603</v>
          </cell>
          <cell r="F87" t="str">
            <v>Convention d'utilisation</v>
          </cell>
          <cell r="G87">
            <v>1968</v>
          </cell>
          <cell r="H87" t="str">
            <v>1-Habitation</v>
          </cell>
          <cell r="I87" t="str">
            <v>Indéfini</v>
          </cell>
          <cell r="J87" t="str">
            <v>12-Montluçon</v>
          </cell>
        </row>
        <row r="88">
          <cell r="A88" t="str">
            <v>12L04</v>
          </cell>
          <cell r="B88" t="str">
            <v>GLT/TC/GTE</v>
          </cell>
          <cell r="C88" t="str">
            <v>Avenue Aristide Briand</v>
          </cell>
          <cell r="D88" t="str">
            <v>MONTLUCON</v>
          </cell>
          <cell r="E88">
            <v>6003</v>
          </cell>
          <cell r="F88" t="str">
            <v>Convention d'utilisation</v>
          </cell>
          <cell r="G88">
            <v>1986</v>
          </cell>
          <cell r="H88" t="str">
            <v>1-Habitation</v>
          </cell>
          <cell r="I88" t="str">
            <v>Indéfini</v>
          </cell>
          <cell r="J88" t="str">
            <v>12-Montluçon</v>
          </cell>
        </row>
        <row r="89">
          <cell r="A89" t="str">
            <v>12L05</v>
          </cell>
          <cell r="B89" t="str">
            <v>Logements</v>
          </cell>
          <cell r="C89" t="str">
            <v>Avenue Aristide Briand</v>
          </cell>
          <cell r="D89" t="str">
            <v>MONTLUCON</v>
          </cell>
          <cell r="E89">
            <v>643</v>
          </cell>
          <cell r="F89" t="str">
            <v>Convention d'utilisation</v>
          </cell>
          <cell r="G89">
            <v>1968</v>
          </cell>
          <cell r="H89" t="str">
            <v>1-Habitation</v>
          </cell>
          <cell r="I89" t="str">
            <v>Indéfini</v>
          </cell>
          <cell r="J89" t="str">
            <v>12-Montluçon</v>
          </cell>
        </row>
        <row r="90">
          <cell r="A90" t="str">
            <v>13M01</v>
          </cell>
          <cell r="B90" t="str">
            <v>Lardy</v>
          </cell>
          <cell r="C90" t="str">
            <v>1, avenue des Célestins</v>
          </cell>
          <cell r="D90" t="str">
            <v>VICHY</v>
          </cell>
          <cell r="E90">
            <v>0</v>
          </cell>
          <cell r="F90" t="str">
            <v>Convention d'occupation précaire</v>
          </cell>
          <cell r="G90" t="str">
            <v>NC</v>
          </cell>
          <cell r="H90" t="str">
            <v>1-Habitation</v>
          </cell>
          <cell r="I90" t="str">
            <v>Indéfini</v>
          </cell>
          <cell r="J90" t="str">
            <v>13-Vichy</v>
          </cell>
        </row>
        <row r="91">
          <cell r="A91" t="str">
            <v>14N01</v>
          </cell>
          <cell r="B91" t="str">
            <v>Moulins</v>
          </cell>
          <cell r="C91" t="str">
            <v>28, rue des Geais</v>
          </cell>
          <cell r="D91" t="str">
            <v>MOULINS</v>
          </cell>
          <cell r="E91">
            <v>8400</v>
          </cell>
          <cell r="F91" t="str">
            <v>Convention d'occupation précaire</v>
          </cell>
          <cell r="G91">
            <v>1956</v>
          </cell>
          <cell r="H91" t="str">
            <v>5-Enseignement</v>
          </cell>
          <cell r="I91" t="str">
            <v>Indéfini</v>
          </cell>
          <cell r="J91" t="str">
            <v>14-Moulins</v>
          </cell>
        </row>
        <row r="92">
          <cell r="A92" t="str">
            <v>15O01</v>
          </cell>
          <cell r="B92" t="str">
            <v>Aurillac A</v>
          </cell>
          <cell r="C92" t="str">
            <v>100, rue de l'Egalité</v>
          </cell>
          <cell r="D92" t="str">
            <v>AURILLAC</v>
          </cell>
          <cell r="E92">
            <v>5377</v>
          </cell>
          <cell r="F92" t="str">
            <v>Convention d'occupation précaire</v>
          </cell>
          <cell r="G92">
            <v>1956</v>
          </cell>
          <cell r="H92" t="str">
            <v>1-Habitation</v>
          </cell>
          <cell r="I92" t="str">
            <v>Bon état</v>
          </cell>
          <cell r="J92" t="str">
            <v>15-Simone Veil</v>
          </cell>
        </row>
        <row r="93">
          <cell r="A93" t="str">
            <v>15O02</v>
          </cell>
          <cell r="B93" t="str">
            <v>Aurillac B</v>
          </cell>
          <cell r="C93" t="str">
            <v>100, rue de l'Egalité</v>
          </cell>
          <cell r="D93" t="str">
            <v>AURILLAC</v>
          </cell>
          <cell r="E93">
            <v>4735</v>
          </cell>
          <cell r="F93" t="str">
            <v>Convention d'occupation précaire</v>
          </cell>
          <cell r="G93">
            <v>1997</v>
          </cell>
          <cell r="H93" t="str">
            <v>1-Habitation</v>
          </cell>
          <cell r="I93" t="str">
            <v>Bon état</v>
          </cell>
          <cell r="J93" t="str">
            <v>15-Simone Veil</v>
          </cell>
        </row>
        <row r="94">
          <cell r="A94" t="str">
            <v>15O03</v>
          </cell>
          <cell r="B94" t="str">
            <v>Aurillac C</v>
          </cell>
          <cell r="C94" t="str">
            <v>100, rue de l'Egalité</v>
          </cell>
          <cell r="D94" t="str">
            <v>AURILLAC</v>
          </cell>
          <cell r="E94">
            <v>752</v>
          </cell>
          <cell r="F94" t="str">
            <v>Convention d'occupation précaire</v>
          </cell>
          <cell r="G94">
            <v>1956</v>
          </cell>
          <cell r="H94" t="str">
            <v>1-Habitation</v>
          </cell>
          <cell r="I94" t="str">
            <v>Bon état</v>
          </cell>
          <cell r="J94" t="str">
            <v>15-Simone Veil</v>
          </cell>
        </row>
        <row r="95">
          <cell r="A95" t="str">
            <v>16P01</v>
          </cell>
          <cell r="B95" t="str">
            <v>Le Puy A</v>
          </cell>
          <cell r="C95" t="str">
            <v>8, rue JB Fabre</v>
          </cell>
          <cell r="D95" t="str">
            <v>LE PUY-EN-VELAY</v>
          </cell>
          <cell r="E95">
            <v>6469</v>
          </cell>
          <cell r="F95" t="str">
            <v>Pleine propriété</v>
          </cell>
          <cell r="G95">
            <v>1995</v>
          </cell>
          <cell r="H95" t="str">
            <v>1-Habitation</v>
          </cell>
          <cell r="I95" t="str">
            <v>Bon état</v>
          </cell>
          <cell r="J95" t="str">
            <v>16-Le Puy</v>
          </cell>
        </row>
        <row r="96">
          <cell r="A96" t="str">
            <v>16P02</v>
          </cell>
          <cell r="B96" t="str">
            <v>Le Puy B</v>
          </cell>
          <cell r="C96" t="str">
            <v>8, rue JB Fabre</v>
          </cell>
          <cell r="D96" t="str">
            <v>LE PUY-EN-VELAY</v>
          </cell>
          <cell r="E96">
            <v>3115</v>
          </cell>
          <cell r="F96" t="str">
            <v>Pleine propriété</v>
          </cell>
          <cell r="G96">
            <v>2005</v>
          </cell>
          <cell r="H96" t="str">
            <v>1-Habitation</v>
          </cell>
          <cell r="I96" t="str">
            <v>Bon état</v>
          </cell>
          <cell r="J96" t="str">
            <v>16-Le Puy</v>
          </cell>
        </row>
        <row r="97">
          <cell r="A97" t="str">
            <v>16P03</v>
          </cell>
          <cell r="B97" t="str">
            <v>Le Puy C</v>
          </cell>
          <cell r="C97" t="str">
            <v>1, rue du Pensionnat Notre-Dame de France</v>
          </cell>
          <cell r="D97" t="str">
            <v>LE PUY-EN-VELAY</v>
          </cell>
          <cell r="E97">
            <v>1005</v>
          </cell>
          <cell r="F97" t="str">
            <v>Convention d'utilisation</v>
          </cell>
          <cell r="G97">
            <v>2016</v>
          </cell>
          <cell r="H97" t="str">
            <v>5-Enseignement</v>
          </cell>
          <cell r="I97" t="str">
            <v>Bon état</v>
          </cell>
          <cell r="J97" t="str">
            <v>16-Le Puy</v>
          </cell>
        </row>
      </sheetData>
      <sheetData sheetId="2" refreshError="1">
        <row r="1">
          <cell r="A1" t="str">
            <v>Code</v>
          </cell>
          <cell r="B1" t="str">
            <v>Site</v>
          </cell>
          <cell r="C1" t="str">
            <v>Bâtiment</v>
          </cell>
          <cell r="D1" t="str">
            <v>EMPRISE AU SOL (m2)</v>
          </cell>
        </row>
        <row r="2">
          <cell r="A2" t="str">
            <v>1A24</v>
          </cell>
          <cell r="B2" t="str">
            <v>01-Cézeaux Pascal</v>
          </cell>
          <cell r="C2" t="str">
            <v>Biologie Vegétal Recherche</v>
          </cell>
          <cell r="D2">
            <v>2180.5100000000002</v>
          </cell>
        </row>
        <row r="3">
          <cell r="A3" t="str">
            <v>1A18</v>
          </cell>
          <cell r="B3" t="str">
            <v>01-Cézeaux Pascal</v>
          </cell>
          <cell r="C3" t="str">
            <v>CASIMIR</v>
          </cell>
          <cell r="D3">
            <v>716.98</v>
          </cell>
        </row>
        <row r="4">
          <cell r="A4" t="str">
            <v>1A27</v>
          </cell>
          <cell r="B4" t="str">
            <v>01-Cézeaux Pascal</v>
          </cell>
          <cell r="C4" t="str">
            <v>Chaufferie</v>
          </cell>
          <cell r="D4">
            <v>815.28</v>
          </cell>
        </row>
        <row r="5">
          <cell r="A5" t="str">
            <v>1A01</v>
          </cell>
          <cell r="B5" t="str">
            <v>01-Cézeaux Pascal</v>
          </cell>
          <cell r="C5" t="str">
            <v>Crèche Les Pascaloups</v>
          </cell>
          <cell r="D5">
            <v>653.53</v>
          </cell>
        </row>
        <row r="6">
          <cell r="A6" t="str">
            <v>1A15</v>
          </cell>
          <cell r="B6" t="str">
            <v>01-Cézeaux Pascal</v>
          </cell>
          <cell r="C6" t="str">
            <v>CRRI</v>
          </cell>
          <cell r="D6">
            <v>1366.95</v>
          </cell>
        </row>
        <row r="7">
          <cell r="A7" t="str">
            <v>1A21</v>
          </cell>
          <cell r="B7" t="str">
            <v>01-Cézeaux Pascal</v>
          </cell>
          <cell r="C7" t="str">
            <v>Halle Génie Civil</v>
          </cell>
          <cell r="D7">
            <v>1320.83</v>
          </cell>
        </row>
        <row r="8">
          <cell r="A8" t="str">
            <v>1A23</v>
          </cell>
          <cell r="B8" t="str">
            <v>01-Cézeaux Pascal</v>
          </cell>
          <cell r="C8" t="str">
            <v>LMV</v>
          </cell>
          <cell r="D8">
            <v>2716.29</v>
          </cell>
        </row>
        <row r="9">
          <cell r="A9" t="str">
            <v>1A16</v>
          </cell>
          <cell r="B9" t="str">
            <v>01-Cézeaux Pascal</v>
          </cell>
          <cell r="C9" t="str">
            <v>PC Sécurité</v>
          </cell>
          <cell r="D9">
            <v>192.73</v>
          </cell>
        </row>
        <row r="10">
          <cell r="A10" t="str">
            <v>1A25</v>
          </cell>
          <cell r="B10" t="str">
            <v>01-Cézeaux Pascal</v>
          </cell>
          <cell r="C10" t="str">
            <v>PME</v>
          </cell>
          <cell r="D10">
            <v>8822.99</v>
          </cell>
        </row>
        <row r="11">
          <cell r="A11" t="str">
            <v>1A22</v>
          </cell>
          <cell r="B11" t="str">
            <v>01-Cézeaux Pascal</v>
          </cell>
          <cell r="C11" t="str">
            <v>Pôle Physiques</v>
          </cell>
          <cell r="D11">
            <v>9710.99</v>
          </cell>
        </row>
        <row r="12">
          <cell r="A12" t="str">
            <v>1A20</v>
          </cell>
          <cell r="B12" t="str">
            <v>01-Cézeaux Pascal</v>
          </cell>
          <cell r="C12" t="str">
            <v>POLYTECH</v>
          </cell>
          <cell r="D12">
            <v>5627.05</v>
          </cell>
        </row>
        <row r="13">
          <cell r="A13" t="str">
            <v>1A17</v>
          </cell>
          <cell r="B13" t="str">
            <v>01-Cézeaux Pascal</v>
          </cell>
          <cell r="C13" t="str">
            <v>Serre Bio</v>
          </cell>
          <cell r="D13">
            <v>160</v>
          </cell>
        </row>
        <row r="14">
          <cell r="A14" t="str">
            <v>1A28</v>
          </cell>
          <cell r="B14" t="str">
            <v>01-Cézeaux Pascal</v>
          </cell>
          <cell r="C14" t="str">
            <v>"SERRE ""Chaufferie"""</v>
          </cell>
          <cell r="D14">
            <v>432</v>
          </cell>
        </row>
        <row r="15">
          <cell r="A15" t="str">
            <v>1A29</v>
          </cell>
          <cell r="B15" t="str">
            <v>01-Cézeaux Pascal</v>
          </cell>
          <cell r="C15" t="str">
            <v>"SERRE ""Chaufferie bis"""</v>
          </cell>
          <cell r="D15">
            <v>298</v>
          </cell>
        </row>
        <row r="16">
          <cell r="A16" t="str">
            <v>1A26</v>
          </cell>
          <cell r="B16" t="str">
            <v>01-Cézeaux Pascal</v>
          </cell>
          <cell r="C16" t="str">
            <v>SIEC</v>
          </cell>
          <cell r="D16">
            <v>934.07</v>
          </cell>
        </row>
        <row r="17">
          <cell r="A17" t="str">
            <v>2B01</v>
          </cell>
          <cell r="B17" t="str">
            <v>02-Cézeaux Vasarely</v>
          </cell>
          <cell r="C17" t="str">
            <v>Administration UFR S&amp;T</v>
          </cell>
          <cell r="D17">
            <v>1647.45</v>
          </cell>
        </row>
        <row r="18">
          <cell r="A18" t="str">
            <v>2B03</v>
          </cell>
          <cell r="B18" t="str">
            <v>02-Cézeaux Vasarely</v>
          </cell>
          <cell r="C18" t="str">
            <v>BCU Sciences</v>
          </cell>
          <cell r="D18">
            <v>2500.66</v>
          </cell>
        </row>
        <row r="19">
          <cell r="A19" t="str">
            <v>2B02</v>
          </cell>
          <cell r="B19" t="str">
            <v>02-Cézeaux Vasarely</v>
          </cell>
          <cell r="C19" t="str">
            <v>Mathématiques</v>
          </cell>
          <cell r="D19">
            <v>1352.66</v>
          </cell>
        </row>
        <row r="20">
          <cell r="A20" t="str">
            <v>2B04</v>
          </cell>
          <cell r="B20" t="str">
            <v>02-Cézeaux Vasarely</v>
          </cell>
          <cell r="C20" t="str">
            <v>MVU</v>
          </cell>
          <cell r="D20">
            <v>3017.74</v>
          </cell>
        </row>
        <row r="21">
          <cell r="A21" t="str">
            <v>3C06</v>
          </cell>
          <cell r="B21" t="str">
            <v>03-Cézeaux Murat</v>
          </cell>
          <cell r="C21" t="str">
            <v>Amphithéatres</v>
          </cell>
          <cell r="D21">
            <v>4186.1099999999997</v>
          </cell>
        </row>
        <row r="22">
          <cell r="A22" t="str">
            <v>3C02</v>
          </cell>
          <cell r="B22" t="str">
            <v>03-Cézeaux Murat</v>
          </cell>
          <cell r="C22" t="str">
            <v>Biologie A</v>
          </cell>
          <cell r="D22">
            <v>2382.23</v>
          </cell>
        </row>
        <row r="23">
          <cell r="A23" t="str">
            <v>3C04</v>
          </cell>
          <cell r="B23" t="str">
            <v>03-Cézeaux Murat</v>
          </cell>
          <cell r="C23" t="str">
            <v>Biologie B</v>
          </cell>
          <cell r="D23">
            <v>2637.66</v>
          </cell>
        </row>
        <row r="24">
          <cell r="A24" t="str">
            <v>3C03</v>
          </cell>
          <cell r="B24" t="str">
            <v>03-Cézeaux Murat</v>
          </cell>
          <cell r="C24" t="str">
            <v>Biologie Végétale Enseignement</v>
          </cell>
          <cell r="D24">
            <v>656.88</v>
          </cell>
        </row>
        <row r="25">
          <cell r="A25" t="str">
            <v>3C05</v>
          </cell>
          <cell r="B25" t="str">
            <v>03-Cézeaux Murat</v>
          </cell>
          <cell r="C25" t="str">
            <v>Pôle Chimie</v>
          </cell>
          <cell r="D25">
            <v>7656.19</v>
          </cell>
        </row>
        <row r="26">
          <cell r="A26" t="str">
            <v>3C01</v>
          </cell>
          <cell r="B26" t="str">
            <v>03-Cézeaux Murat</v>
          </cell>
          <cell r="C26" t="str">
            <v>Soutes produits chimiques</v>
          </cell>
          <cell r="D26">
            <v>295.22000000000003</v>
          </cell>
        </row>
        <row r="27">
          <cell r="A27" t="str">
            <v>4D01</v>
          </cell>
          <cell r="B27" t="str">
            <v>04-Cézeaux Chebarde</v>
          </cell>
          <cell r="C27" t="str">
            <v>ISIMA</v>
          </cell>
          <cell r="D27">
            <v>3848.49</v>
          </cell>
        </row>
        <row r="28">
          <cell r="A28" t="str">
            <v>4D03</v>
          </cell>
          <cell r="B28" t="str">
            <v>04-Cézeaux Chebarde</v>
          </cell>
          <cell r="C28" t="str">
            <v>PAVIN</v>
          </cell>
          <cell r="D28">
            <v>438.49</v>
          </cell>
        </row>
        <row r="29">
          <cell r="A29" t="str">
            <v>4D02</v>
          </cell>
          <cell r="B29" t="str">
            <v>04-Cézeaux Chebarde</v>
          </cell>
          <cell r="C29" t="str">
            <v>Pôle Commun</v>
          </cell>
          <cell r="D29">
            <v>2480.4299999999998</v>
          </cell>
        </row>
        <row r="30">
          <cell r="A30" t="str">
            <v>4D04</v>
          </cell>
          <cell r="B30" t="str">
            <v>04-Cézeaux Chebarde</v>
          </cell>
          <cell r="C30" t="str">
            <v>STAPS</v>
          </cell>
          <cell r="D30">
            <v>1987.17</v>
          </cell>
        </row>
        <row r="31">
          <cell r="A31" t="str">
            <v>5E01</v>
          </cell>
          <cell r="B31" t="str">
            <v>05-Cézeaux autre</v>
          </cell>
          <cell r="C31" t="str">
            <v>Château d'eau</v>
          </cell>
          <cell r="D31">
            <v>502.73</v>
          </cell>
        </row>
        <row r="32">
          <cell r="A32" t="str">
            <v>5E04</v>
          </cell>
          <cell r="B32" t="str">
            <v>05-Cézeaux autre</v>
          </cell>
          <cell r="C32" t="str">
            <v>Logements</v>
          </cell>
          <cell r="D32">
            <v>288.12</v>
          </cell>
        </row>
        <row r="33">
          <cell r="A33" t="str">
            <v>5E03</v>
          </cell>
          <cell r="B33" t="str">
            <v>05-Cézeaux autre</v>
          </cell>
          <cell r="C33" t="str">
            <v>Poste de livraison</v>
          </cell>
          <cell r="D33">
            <v>34.72</v>
          </cell>
        </row>
        <row r="34">
          <cell r="A34" t="str">
            <v>5E02</v>
          </cell>
          <cell r="B34" t="str">
            <v>05-Cézeaux autre</v>
          </cell>
          <cell r="C34" t="str">
            <v>Villa des herbiers</v>
          </cell>
          <cell r="D34">
            <v>108.75</v>
          </cell>
        </row>
        <row r="35">
          <cell r="A35" t="str">
            <v>6F18</v>
          </cell>
          <cell r="B35" t="str">
            <v>06-Clermont Centre</v>
          </cell>
          <cell r="C35" t="str">
            <v>Angle Collomp</v>
          </cell>
          <cell r="D35" t="str">
            <v>Voir Carnot</v>
          </cell>
        </row>
        <row r="36">
          <cell r="A36" t="str">
            <v>6F22</v>
          </cell>
          <cell r="B36" t="str">
            <v>06-Clermont Centre</v>
          </cell>
          <cell r="C36" t="str">
            <v>BCU Lafayette</v>
          </cell>
          <cell r="D36">
            <v>2343.5100000000002</v>
          </cell>
        </row>
        <row r="37">
          <cell r="A37" t="str">
            <v>6F17</v>
          </cell>
          <cell r="B37" t="str">
            <v>06-Clermont Centre</v>
          </cell>
          <cell r="C37" t="str">
            <v>Carnot</v>
          </cell>
          <cell r="D37">
            <v>3124.54</v>
          </cell>
        </row>
        <row r="38">
          <cell r="A38" t="str">
            <v>6F24</v>
          </cell>
          <cell r="B38" t="str">
            <v>06-Clermont Centre</v>
          </cell>
          <cell r="C38" t="str">
            <v>Château ESPE</v>
          </cell>
          <cell r="D38">
            <v>421.55</v>
          </cell>
        </row>
        <row r="39">
          <cell r="A39" t="str">
            <v>6F21</v>
          </cell>
          <cell r="B39" t="str">
            <v>06-Clermont Centre</v>
          </cell>
          <cell r="C39" t="str">
            <v>CLM</v>
          </cell>
          <cell r="D39">
            <v>1036.17</v>
          </cell>
        </row>
        <row r="40">
          <cell r="A40" t="str">
            <v>6F25</v>
          </cell>
          <cell r="B40" t="str">
            <v>06-Clermont Centre</v>
          </cell>
          <cell r="C40" t="str">
            <v>ESPE</v>
          </cell>
          <cell r="D40">
            <v>4157.1099999999997</v>
          </cell>
        </row>
        <row r="41">
          <cell r="A41" t="str">
            <v>6F05</v>
          </cell>
          <cell r="B41" t="str">
            <v>06-Clermont Centre</v>
          </cell>
          <cell r="C41" t="str">
            <v>Gergovia</v>
          </cell>
          <cell r="D41">
            <v>4543.68</v>
          </cell>
        </row>
        <row r="42">
          <cell r="A42" t="str">
            <v>6F09</v>
          </cell>
          <cell r="B42" t="str">
            <v>06-Clermont Centre</v>
          </cell>
          <cell r="C42" t="str">
            <v>Kessler</v>
          </cell>
          <cell r="D42">
            <v>1172.54</v>
          </cell>
        </row>
        <row r="43">
          <cell r="A43" t="str">
            <v>6F06</v>
          </cell>
          <cell r="B43" t="str">
            <v>06-Clermont Centre</v>
          </cell>
          <cell r="C43" t="str">
            <v>La Serre</v>
          </cell>
          <cell r="D43">
            <v>399.19</v>
          </cell>
        </row>
        <row r="44">
          <cell r="A44" t="str">
            <v>6F20</v>
          </cell>
          <cell r="B44" t="str">
            <v>06-Clermont Centre</v>
          </cell>
          <cell r="C44" t="str">
            <v>Manège</v>
          </cell>
          <cell r="D44">
            <v>1522.41</v>
          </cell>
        </row>
        <row r="45">
          <cell r="A45" t="str">
            <v>6F08</v>
          </cell>
          <cell r="B45" t="str">
            <v>06-Clermont Centre</v>
          </cell>
          <cell r="C45" t="str">
            <v>MSH</v>
          </cell>
          <cell r="D45">
            <v>1213.7</v>
          </cell>
        </row>
        <row r="46">
          <cell r="A46" t="str">
            <v>6F19</v>
          </cell>
          <cell r="B46" t="str">
            <v>06-Clermont Centre</v>
          </cell>
          <cell r="C46" t="str">
            <v>Paul Collomp</v>
          </cell>
          <cell r="D46">
            <v>1010.14</v>
          </cell>
        </row>
        <row r="47">
          <cell r="A47" t="str">
            <v>6F26</v>
          </cell>
          <cell r="B47" t="str">
            <v>06-Clermont Centre</v>
          </cell>
          <cell r="C47" t="str">
            <v>SSU</v>
          </cell>
          <cell r="D47">
            <v>432</v>
          </cell>
        </row>
        <row r="48">
          <cell r="A48" t="str">
            <v>6F12</v>
          </cell>
          <cell r="B48" t="str">
            <v>06-Clermont Centre</v>
          </cell>
          <cell r="C48" t="str">
            <v>SUAPS Atelier</v>
          </cell>
          <cell r="D48">
            <v>193.61</v>
          </cell>
        </row>
        <row r="49">
          <cell r="A49" t="str">
            <v>6F10</v>
          </cell>
          <cell r="B49" t="str">
            <v>06-Clermont Centre</v>
          </cell>
          <cell r="C49" t="str">
            <v>SUAPS Bât principal</v>
          </cell>
          <cell r="D49">
            <v>1838.44</v>
          </cell>
        </row>
        <row r="50">
          <cell r="A50" t="str">
            <v>6F13</v>
          </cell>
          <cell r="B50" t="str">
            <v>06-Clermont Centre</v>
          </cell>
          <cell r="C50" t="str">
            <v>SUAPS Foyer</v>
          </cell>
          <cell r="D50">
            <v>144.62</v>
          </cell>
        </row>
        <row r="51">
          <cell r="A51" t="str">
            <v>6F11</v>
          </cell>
          <cell r="B51" t="str">
            <v>06-Clermont Centre</v>
          </cell>
          <cell r="C51" t="str">
            <v>SUAPS Grande halle</v>
          </cell>
          <cell r="D51">
            <v>2677.77</v>
          </cell>
        </row>
        <row r="52">
          <cell r="A52" t="str">
            <v>6F14</v>
          </cell>
          <cell r="B52" t="str">
            <v>06-Clermont Centre</v>
          </cell>
          <cell r="C52" t="str">
            <v>SUAPS Tennis couvert</v>
          </cell>
          <cell r="D52">
            <v>662.02</v>
          </cell>
        </row>
        <row r="53">
          <cell r="A53" t="str">
            <v>9I01</v>
          </cell>
          <cell r="B53" t="str">
            <v>09-Cebazat</v>
          </cell>
          <cell r="C53" t="str">
            <v>Ergothérapie</v>
          </cell>
          <cell r="D53" t="str">
            <v>PAS DE PLAN</v>
          </cell>
        </row>
        <row r="54">
          <cell r="A54" t="str">
            <v>10J01</v>
          </cell>
          <cell r="B54" t="str">
            <v>10-Besse</v>
          </cell>
          <cell r="C54" t="str">
            <v>Station biologique</v>
          </cell>
          <cell r="D54">
            <v>517.66</v>
          </cell>
        </row>
        <row r="55">
          <cell r="A55" t="str">
            <v>11K01</v>
          </cell>
          <cell r="B55" t="str">
            <v>11-Puy de Dôme</v>
          </cell>
          <cell r="C55" t="str">
            <v>Chalet</v>
          </cell>
          <cell r="D55" t="str">
            <v>PAS DE PLAN</v>
          </cell>
        </row>
        <row r="56">
          <cell r="A56" t="str">
            <v>12L01</v>
          </cell>
          <cell r="B56" t="str">
            <v>12-Montluçon</v>
          </cell>
          <cell r="C56" t="str">
            <v>Administration</v>
          </cell>
          <cell r="D56">
            <v>1869.29</v>
          </cell>
        </row>
        <row r="57">
          <cell r="A57" t="str">
            <v>12L03</v>
          </cell>
          <cell r="B57" t="str">
            <v>12-Montluçon</v>
          </cell>
          <cell r="C57" t="str">
            <v>GEII</v>
          </cell>
          <cell r="D57">
            <v>3151.12</v>
          </cell>
        </row>
        <row r="58">
          <cell r="A58" t="str">
            <v>12L04</v>
          </cell>
          <cell r="B58" t="str">
            <v>12-Montluçon</v>
          </cell>
          <cell r="C58" t="str">
            <v>GLT/TC/GTE</v>
          </cell>
          <cell r="D58">
            <v>4879.84</v>
          </cell>
        </row>
        <row r="59">
          <cell r="A59" t="str">
            <v>12L02</v>
          </cell>
          <cell r="B59" t="str">
            <v>12-Montluçon</v>
          </cell>
          <cell r="C59" t="str">
            <v>GMP</v>
          </cell>
          <cell r="D59">
            <v>3389.64</v>
          </cell>
        </row>
        <row r="60">
          <cell r="A60" t="str">
            <v>12L05</v>
          </cell>
          <cell r="B60" t="str">
            <v>12-Montluçon</v>
          </cell>
          <cell r="C60" t="str">
            <v>Logements</v>
          </cell>
          <cell r="D60">
            <v>307.54000000000002</v>
          </cell>
        </row>
        <row r="61">
          <cell r="A61" t="str">
            <v>14N01</v>
          </cell>
          <cell r="B61" t="str">
            <v>14-Moulins</v>
          </cell>
          <cell r="C61" t="str">
            <v>ESPE</v>
          </cell>
          <cell r="D61">
            <v>4777.95</v>
          </cell>
        </row>
      </sheetData>
      <sheetData sheetId="3" refreshError="1">
        <row r="2">
          <cell r="A2" t="str">
            <v>6F01</v>
          </cell>
          <cell r="B2">
            <v>295</v>
          </cell>
        </row>
        <row r="3">
          <cell r="A3" t="str">
            <v>6F26</v>
          </cell>
          <cell r="B3">
            <v>401</v>
          </cell>
        </row>
        <row r="4">
          <cell r="A4" t="str">
            <v>7G04</v>
          </cell>
          <cell r="B4">
            <v>559</v>
          </cell>
        </row>
        <row r="5">
          <cell r="A5" t="str">
            <v>6F16</v>
          </cell>
          <cell r="B5">
            <v>410</v>
          </cell>
        </row>
        <row r="6">
          <cell r="A6" t="str">
            <v>16P01</v>
          </cell>
          <cell r="B6">
            <v>2381</v>
          </cell>
        </row>
        <row r="7">
          <cell r="A7" t="str">
            <v>16P02</v>
          </cell>
          <cell r="B7">
            <v>1058</v>
          </cell>
        </row>
        <row r="8">
          <cell r="A8" t="str">
            <v>16P03</v>
          </cell>
          <cell r="B8" t="str">
            <v/>
          </cell>
        </row>
        <row r="9">
          <cell r="A9" t="str">
            <v>15O01</v>
          </cell>
          <cell r="B9">
            <v>2339</v>
          </cell>
        </row>
        <row r="10">
          <cell r="A10" t="str">
            <v>15O02</v>
          </cell>
          <cell r="B10">
            <v>2424</v>
          </cell>
        </row>
        <row r="11">
          <cell r="A11" t="str">
            <v>15O03</v>
          </cell>
          <cell r="B11">
            <v>339</v>
          </cell>
        </row>
        <row r="12">
          <cell r="A12" t="str">
            <v>7G05</v>
          </cell>
          <cell r="B12">
            <v>1552</v>
          </cell>
        </row>
        <row r="13">
          <cell r="A13" t="str">
            <v>6F03</v>
          </cell>
          <cell r="B13">
            <v>474</v>
          </cell>
        </row>
        <row r="14">
          <cell r="A14" t="str">
            <v>13M01</v>
          </cell>
          <cell r="B14" t="str">
            <v/>
          </cell>
        </row>
        <row r="15">
          <cell r="A15" t="str">
            <v>6F02</v>
          </cell>
          <cell r="B15">
            <v>333</v>
          </cell>
        </row>
        <row r="16">
          <cell r="A16" t="str">
            <v>6F02</v>
          </cell>
          <cell r="B16">
            <v>464</v>
          </cell>
        </row>
        <row r="17">
          <cell r="A17" t="str">
            <v>8H01</v>
          </cell>
          <cell r="B17">
            <v>2438</v>
          </cell>
        </row>
        <row r="18">
          <cell r="A18" t="str">
            <v>6F04</v>
          </cell>
          <cell r="B18">
            <v>2805</v>
          </cell>
        </row>
        <row r="19">
          <cell r="A19" t="str">
            <v>6F07</v>
          </cell>
          <cell r="B19">
            <v>5209</v>
          </cell>
        </row>
        <row r="20">
          <cell r="A20" t="str">
            <v>6F23</v>
          </cell>
          <cell r="B20" t="str">
            <v/>
          </cell>
        </row>
        <row r="21">
          <cell r="A21" t="str">
            <v>7G06</v>
          </cell>
          <cell r="B21" t="str">
            <v/>
          </cell>
        </row>
        <row r="22">
          <cell r="A22" t="str">
            <v>7G07</v>
          </cell>
          <cell r="B22" t="str">
            <v/>
          </cell>
        </row>
        <row r="23">
          <cell r="A23" t="str">
            <v>7G08</v>
          </cell>
          <cell r="B23" t="str">
            <v/>
          </cell>
        </row>
        <row r="24">
          <cell r="A24" t="str">
            <v>7G01</v>
          </cell>
          <cell r="B24">
            <v>5858</v>
          </cell>
        </row>
        <row r="25">
          <cell r="A25" t="str">
            <v>7G02</v>
          </cell>
          <cell r="B25" t="str">
            <v/>
          </cell>
        </row>
        <row r="26">
          <cell r="A26" t="str">
            <v>7G03</v>
          </cell>
          <cell r="B26">
            <v>945</v>
          </cell>
        </row>
        <row r="27">
          <cell r="A27" t="str">
            <v>7G02</v>
          </cell>
          <cell r="B27">
            <v>1060</v>
          </cell>
        </row>
        <row r="28">
          <cell r="A28" t="str">
            <v>6F15</v>
          </cell>
          <cell r="B28">
            <v>1516</v>
          </cell>
        </row>
        <row r="29">
          <cell r="A29" t="str">
            <v>1A02</v>
          </cell>
          <cell r="B29">
            <v>2193</v>
          </cell>
        </row>
        <row r="30">
          <cell r="A30" t="str">
            <v>1A11</v>
          </cell>
          <cell r="B30">
            <v>333</v>
          </cell>
        </row>
        <row r="31">
          <cell r="A31" t="str">
            <v>1A12</v>
          </cell>
          <cell r="B31">
            <v>502</v>
          </cell>
        </row>
        <row r="32">
          <cell r="A32" t="str">
            <v>1A13</v>
          </cell>
          <cell r="B32" t="str">
            <v/>
          </cell>
        </row>
        <row r="33">
          <cell r="A33" t="str">
            <v>1A03</v>
          </cell>
          <cell r="B33">
            <v>1355</v>
          </cell>
        </row>
        <row r="34">
          <cell r="A34" t="str">
            <v>1A04</v>
          </cell>
          <cell r="B34">
            <v>1365</v>
          </cell>
        </row>
        <row r="35">
          <cell r="A35" t="str">
            <v>1A05</v>
          </cell>
          <cell r="B35">
            <v>222</v>
          </cell>
        </row>
        <row r="36">
          <cell r="A36" t="str">
            <v>1A06</v>
          </cell>
          <cell r="B36">
            <v>913</v>
          </cell>
        </row>
        <row r="37">
          <cell r="A37" t="str">
            <v>1A07</v>
          </cell>
          <cell r="B37">
            <v>794</v>
          </cell>
        </row>
        <row r="38">
          <cell r="A38" t="str">
            <v>1A08</v>
          </cell>
          <cell r="B38">
            <v>243</v>
          </cell>
        </row>
        <row r="39">
          <cell r="A39" t="str">
            <v>1A09</v>
          </cell>
          <cell r="B39">
            <v>243</v>
          </cell>
        </row>
        <row r="40">
          <cell r="A40" t="str">
            <v>1A10</v>
          </cell>
          <cell r="B40">
            <v>276</v>
          </cell>
        </row>
        <row r="41">
          <cell r="A41" t="str">
            <v>1A14</v>
          </cell>
          <cell r="B41">
            <v>921</v>
          </cell>
        </row>
        <row r="42">
          <cell r="A42" t="str">
            <v>6F01</v>
          </cell>
          <cell r="B42" t="str">
            <v/>
          </cell>
        </row>
        <row r="43">
          <cell r="A43" t="str">
            <v>E00</v>
          </cell>
          <cell r="B43" t="str">
            <v/>
          </cell>
        </row>
        <row r="44">
          <cell r="A44" t="str">
            <v/>
          </cell>
          <cell r="B44" t="str">
            <v/>
          </cell>
        </row>
      </sheetData>
      <sheetData sheetId="4" refreshError="1"/>
      <sheetData sheetId="5" refreshError="1"/>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P127"/>
  <sheetViews>
    <sheetView zoomScale="70" zoomScaleNormal="70" workbookViewId="0">
      <pane xSplit="9" ySplit="15" topLeftCell="J82" activePane="bottomRight" state="frozen"/>
      <selection pane="topRight" activeCell="J1" sqref="J1"/>
      <selection pane="bottomLeft" activeCell="A16" sqref="A16"/>
      <selection pane="bottomRight" activeCell="L78" sqref="L78:P78"/>
    </sheetView>
  </sheetViews>
  <sheetFormatPr baseColWidth="10" defaultRowHeight="12.75" x14ac:dyDescent="0.2"/>
  <cols>
    <col min="1" max="1" width="16.85546875" customWidth="1"/>
    <col min="2" max="2" width="6.7109375" customWidth="1"/>
    <col min="3" max="3" width="27.140625" customWidth="1"/>
    <col min="4" max="4" width="26.85546875" customWidth="1"/>
    <col min="5" max="5" width="18.5703125" bestFit="1" customWidth="1"/>
    <col min="6" max="6" width="13.5703125" bestFit="1" customWidth="1"/>
    <col min="7" max="7" width="12.140625" style="121" bestFit="1" customWidth="1"/>
    <col min="8" max="8" width="14" style="121" customWidth="1"/>
    <col min="9" max="9" width="17.7109375" style="121" hidden="1" customWidth="1"/>
    <col min="10" max="10" width="14.28515625" style="121" hidden="1" customWidth="1"/>
    <col min="11" max="11" width="13.5703125" style="120" hidden="1" customWidth="1"/>
    <col min="12" max="12" width="7.5703125" style="120" bestFit="1" customWidth="1"/>
    <col min="13" max="13" width="18.85546875" bestFit="1" customWidth="1"/>
    <col min="14" max="14" width="15.7109375" style="1" customWidth="1"/>
    <col min="15" max="15" width="11.7109375" customWidth="1"/>
  </cols>
  <sheetData>
    <row r="1" spans="1:16" ht="15.75" thickBot="1" x14ac:dyDescent="0.3">
      <c r="A1" s="40" t="s">
        <v>0</v>
      </c>
      <c r="B1" s="215" t="s">
        <v>1</v>
      </c>
      <c r="C1" s="216"/>
      <c r="D1" s="216"/>
      <c r="E1" s="216"/>
      <c r="F1" s="216"/>
      <c r="G1" s="203" t="s">
        <v>347</v>
      </c>
      <c r="H1" s="204"/>
      <c r="I1" s="203" t="s">
        <v>348</v>
      </c>
      <c r="J1" s="204"/>
      <c r="K1" s="158" t="s">
        <v>349</v>
      </c>
      <c r="L1" s="217" t="s">
        <v>310</v>
      </c>
      <c r="M1" s="218"/>
      <c r="N1" s="200" t="s">
        <v>309</v>
      </c>
      <c r="O1" s="201"/>
      <c r="P1" s="202"/>
    </row>
    <row r="2" spans="1:16" ht="45" x14ac:dyDescent="0.2">
      <c r="A2" s="41" t="s">
        <v>251</v>
      </c>
      <c r="B2" s="42" t="s">
        <v>2</v>
      </c>
      <c r="C2" s="43" t="s">
        <v>252</v>
      </c>
      <c r="D2" s="43" t="s">
        <v>253</v>
      </c>
      <c r="E2" s="44" t="s">
        <v>254</v>
      </c>
      <c r="F2" s="57" t="s">
        <v>255</v>
      </c>
      <c r="G2" s="144" t="s">
        <v>323</v>
      </c>
      <c r="H2" s="159" t="s">
        <v>324</v>
      </c>
      <c r="I2" s="160" t="s">
        <v>327</v>
      </c>
      <c r="J2" s="159" t="s">
        <v>325</v>
      </c>
      <c r="K2" s="163" t="s">
        <v>326</v>
      </c>
      <c r="L2" s="114" t="s">
        <v>50</v>
      </c>
      <c r="M2" s="79" t="s">
        <v>49</v>
      </c>
      <c r="N2" s="198" t="s">
        <v>320</v>
      </c>
      <c r="O2" s="199"/>
      <c r="P2" s="145" t="s">
        <v>51</v>
      </c>
    </row>
    <row r="3" spans="1:16" ht="45" x14ac:dyDescent="0.2">
      <c r="A3" s="41" t="s">
        <v>256</v>
      </c>
      <c r="B3" s="42"/>
      <c r="C3" s="43"/>
      <c r="D3" s="43"/>
      <c r="E3" s="44"/>
      <c r="F3" s="58"/>
      <c r="G3" s="137"/>
      <c r="H3" s="138"/>
      <c r="I3" s="137"/>
      <c r="J3" s="138"/>
      <c r="K3" s="164"/>
      <c r="L3" s="94"/>
      <c r="M3" s="80"/>
      <c r="N3" s="88" t="s">
        <v>322</v>
      </c>
      <c r="O3" s="89" t="s">
        <v>321</v>
      </c>
      <c r="P3" s="61"/>
    </row>
    <row r="4" spans="1:16" ht="15" x14ac:dyDescent="0.2">
      <c r="A4" s="45" t="s">
        <v>257</v>
      </c>
      <c r="B4" s="46"/>
      <c r="C4" s="47"/>
      <c r="D4" s="47"/>
      <c r="E4" s="47"/>
      <c r="F4" s="59"/>
      <c r="G4" s="139"/>
      <c r="H4" s="140"/>
      <c r="I4" s="139"/>
      <c r="J4" s="140"/>
      <c r="K4" s="165"/>
      <c r="L4" s="94"/>
      <c r="M4" s="80"/>
      <c r="N4" s="82"/>
      <c r="O4" s="90"/>
      <c r="P4" s="61"/>
    </row>
    <row r="5" spans="1:16" ht="15" x14ac:dyDescent="0.2">
      <c r="A5" s="45"/>
      <c r="B5" s="111" t="s">
        <v>6</v>
      </c>
      <c r="C5" s="106" t="str">
        <f>VLOOKUP(B5,'[1]Caractéristiques Bâtiments'!$A$1:$J$97,2,FALSE)</f>
        <v>Crèche Les Pascaloups</v>
      </c>
      <c r="D5" s="107" t="str">
        <f>VLOOKUP(B5,'[1]Caractéristiques Bâtiments'!$A$1:$J$97,3,FALSE)</f>
        <v>3, avenue Blaise Pascal</v>
      </c>
      <c r="E5" s="107" t="str">
        <f>VLOOKUP(B5,'[1]Caractéristiques Bâtiments'!$A$1:$J$97,4,FALSE)</f>
        <v>AUBIERE</v>
      </c>
      <c r="F5" s="108">
        <f>VLOOKUP(B5,'[1]Emprise UBP'!$A$1:$D$61,4,FALSE)</f>
        <v>653.53</v>
      </c>
      <c r="G5" s="139">
        <v>654</v>
      </c>
      <c r="H5" s="140"/>
      <c r="I5" s="139"/>
      <c r="J5" s="140"/>
      <c r="K5" s="165"/>
      <c r="L5" s="94">
        <v>1</v>
      </c>
      <c r="M5" s="109" t="s">
        <v>319</v>
      </c>
      <c r="N5" s="83"/>
      <c r="O5" s="91"/>
      <c r="P5" s="84"/>
    </row>
    <row r="6" spans="1:16" ht="15" x14ac:dyDescent="0.2">
      <c r="A6" s="45"/>
      <c r="B6" s="46" t="s">
        <v>240</v>
      </c>
      <c r="C6" s="47" t="str">
        <f>VLOOKUP(B6,'[1]Caractéristiques Bâtiments'!$A$1:$J$97,2,FALSE)</f>
        <v>Bloc central</v>
      </c>
      <c r="D6" s="48" t="str">
        <f>VLOOKUP(B6,'[1]Caractéristiques Bâtiments'!$A$1:$J$97,3,FALSE)</f>
        <v>5, avenue Blaise Pascal</v>
      </c>
      <c r="E6" s="48" t="str">
        <f>VLOOKUP(B6,'[1]Caractéristiques Bâtiments'!$A$1:$J$97,4,FALSE)</f>
        <v>AUBIERE</v>
      </c>
      <c r="F6" s="59">
        <f>VLOOKUP(B6,'[1]Emprise UdA'!$A$3:$B$44,2,FALSE)</f>
        <v>2193</v>
      </c>
      <c r="G6" s="139">
        <v>2193</v>
      </c>
      <c r="H6" s="140"/>
      <c r="I6" s="139"/>
      <c r="J6" s="140"/>
      <c r="K6" s="165"/>
      <c r="L6" s="94">
        <v>52</v>
      </c>
      <c r="M6" s="80"/>
      <c r="N6" s="85"/>
      <c r="O6" s="92"/>
      <c r="P6" s="86"/>
    </row>
    <row r="7" spans="1:16" ht="15" x14ac:dyDescent="0.2">
      <c r="A7" s="45"/>
      <c r="B7" s="46" t="s">
        <v>241</v>
      </c>
      <c r="C7" s="47" t="str">
        <f>VLOOKUP(B7,'[1]Caractéristiques Bâtiments'!$A$1:$J$97,2,FALSE)</f>
        <v>Informatique et R&amp;T</v>
      </c>
      <c r="D7" s="48" t="str">
        <f>VLOOKUP(B7,'[1]Caractéristiques Bâtiments'!$A$1:$J$97,3,FALSE)</f>
        <v>5, avenue Blaise Pascal</v>
      </c>
      <c r="E7" s="48" t="str">
        <f>VLOOKUP(B7,'[1]Caractéristiques Bâtiments'!$A$1:$J$97,4,FALSE)</f>
        <v>AUBIERE</v>
      </c>
      <c r="F7" s="59">
        <f>VLOOKUP(B7,'[1]Emprise UdA'!$A$3:$B$44,2,FALSE)</f>
        <v>1355</v>
      </c>
      <c r="G7" s="139">
        <v>1355</v>
      </c>
      <c r="H7" s="140"/>
      <c r="I7" s="139"/>
      <c r="J7" s="140"/>
      <c r="K7" s="165"/>
      <c r="L7" s="94">
        <v>52</v>
      </c>
      <c r="M7" s="80"/>
      <c r="N7" s="94"/>
      <c r="O7" s="92"/>
      <c r="P7" s="86"/>
    </row>
    <row r="8" spans="1:16" ht="15" x14ac:dyDescent="0.2">
      <c r="A8" s="45"/>
      <c r="B8" s="46" t="s">
        <v>242</v>
      </c>
      <c r="C8" s="47" t="str">
        <f>VLOOKUP(B8,'[1]Caractéristiques Bâtiments'!$A$1:$J$97,2,FALSE)</f>
        <v>Génie Biologique</v>
      </c>
      <c r="D8" s="48" t="str">
        <f>VLOOKUP(B8,'[1]Caractéristiques Bâtiments'!$A$1:$J$97,3,FALSE)</f>
        <v>5, avenue Blaise Pascal</v>
      </c>
      <c r="E8" s="48" t="str">
        <f>VLOOKUP(B8,'[1]Caractéristiques Bâtiments'!$A$1:$J$97,4,FALSE)</f>
        <v>AUBIERE</v>
      </c>
      <c r="F8" s="59">
        <f>VLOOKUP(B8,'[1]Emprise UdA'!$A$3:$B$44,2,FALSE)</f>
        <v>1365</v>
      </c>
      <c r="G8" s="139">
        <v>1365</v>
      </c>
      <c r="H8" s="140"/>
      <c r="I8" s="139"/>
      <c r="J8" s="140"/>
      <c r="K8" s="165"/>
      <c r="L8" s="94">
        <v>52</v>
      </c>
      <c r="M8" s="80"/>
      <c r="N8" s="94"/>
      <c r="O8" s="92"/>
      <c r="P8" s="86"/>
    </row>
    <row r="9" spans="1:16" ht="15" x14ac:dyDescent="0.2">
      <c r="A9" s="45"/>
      <c r="B9" s="46" t="s">
        <v>243</v>
      </c>
      <c r="C9" s="47" t="str">
        <f>VLOOKUP(B9,'[1]Caractéristiques Bâtiments'!$A$1:$J$97,2,FALSE)</f>
        <v>Atelier technique</v>
      </c>
      <c r="D9" s="48" t="str">
        <f>VLOOKUP(B9,'[1]Caractéristiques Bâtiments'!$A$1:$J$97,3,FALSE)</f>
        <v>5, avenue Blaise Pascal</v>
      </c>
      <c r="E9" s="48" t="str">
        <f>VLOOKUP(B9,'[1]Caractéristiques Bâtiments'!$A$1:$J$97,4,FALSE)</f>
        <v>AUBIERE</v>
      </c>
      <c r="F9" s="59">
        <f>VLOOKUP(B9,'[1]Emprise UdA'!$A$3:$B$44,2,FALSE)</f>
        <v>222</v>
      </c>
      <c r="G9" s="139">
        <v>222</v>
      </c>
      <c r="H9" s="140"/>
      <c r="I9" s="139"/>
      <c r="J9" s="140"/>
      <c r="K9" s="165"/>
      <c r="L9" s="94">
        <v>52</v>
      </c>
      <c r="M9" s="80"/>
      <c r="N9" s="94"/>
      <c r="O9" s="92"/>
      <c r="P9" s="86"/>
    </row>
    <row r="10" spans="1:16" ht="15" x14ac:dyDescent="0.2">
      <c r="A10" s="45"/>
      <c r="B10" s="46" t="s">
        <v>244</v>
      </c>
      <c r="C10" s="47" t="str">
        <f>VLOOKUP(B10,'[1]Caractéristiques Bâtiments'!$A$1:$J$97,2,FALSE)</f>
        <v>Mesures physiques</v>
      </c>
      <c r="D10" s="48" t="str">
        <f>VLOOKUP(B10,'[1]Caractéristiques Bâtiments'!$A$1:$J$97,3,FALSE)</f>
        <v>5, avenue Blaise Pascal</v>
      </c>
      <c r="E10" s="48" t="str">
        <f>VLOOKUP(B10,'[1]Caractéristiques Bâtiments'!$A$1:$J$97,4,FALSE)</f>
        <v>AUBIERE</v>
      </c>
      <c r="F10" s="59">
        <f>VLOOKUP(B10,'[1]Emprise UdA'!$A$3:$B$44,2,FALSE)</f>
        <v>913</v>
      </c>
      <c r="G10" s="139">
        <v>913</v>
      </c>
      <c r="H10" s="140"/>
      <c r="I10" s="139"/>
      <c r="J10" s="140"/>
      <c r="K10" s="165"/>
      <c r="L10" s="94">
        <v>52</v>
      </c>
      <c r="M10" s="80"/>
      <c r="N10" s="94"/>
      <c r="O10" s="92"/>
      <c r="P10" s="86"/>
    </row>
    <row r="11" spans="1:16" ht="15" x14ac:dyDescent="0.2">
      <c r="A11" s="45"/>
      <c r="B11" s="46" t="s">
        <v>245</v>
      </c>
      <c r="C11" s="47" t="str">
        <f>VLOOKUP(B11,'[1]Caractéristiques Bâtiments'!$A$1:$J$97,2,FALSE)</f>
        <v>Halle Technologique</v>
      </c>
      <c r="D11" s="48" t="str">
        <f>VLOOKUP(B11,'[1]Caractéristiques Bâtiments'!$A$1:$J$97,3,FALSE)</f>
        <v>5, avenue Blaise Pascal</v>
      </c>
      <c r="E11" s="48" t="str">
        <f>VLOOKUP(B11,'[1]Caractéristiques Bâtiments'!$A$1:$J$97,4,FALSE)</f>
        <v>AUBIERE</v>
      </c>
      <c r="F11" s="59">
        <f>VLOOKUP(B11,'[1]Emprise UdA'!$A$3:$B$44,2,FALSE)</f>
        <v>794</v>
      </c>
      <c r="G11" s="139">
        <v>794</v>
      </c>
      <c r="H11" s="140"/>
      <c r="I11" s="139"/>
      <c r="J11" s="140"/>
      <c r="K11" s="165"/>
      <c r="L11" s="94">
        <v>52</v>
      </c>
      <c r="M11" s="80"/>
      <c r="N11" s="94"/>
      <c r="O11" s="92"/>
      <c r="P11" s="86"/>
    </row>
    <row r="12" spans="1:16" ht="15" x14ac:dyDescent="0.2">
      <c r="A12" s="45"/>
      <c r="B12" s="46" t="s">
        <v>246</v>
      </c>
      <c r="C12" s="47" t="str">
        <f>VLOOKUP(B12,'[1]Caractéristiques Bâtiments'!$A$1:$J$97,2,FALSE)</f>
        <v>Amphithéâtre A</v>
      </c>
      <c r="D12" s="48" t="str">
        <f>VLOOKUP(B12,'[1]Caractéristiques Bâtiments'!$A$1:$J$97,3,FALSE)</f>
        <v>5, avenue Blaise Pascal</v>
      </c>
      <c r="E12" s="48" t="str">
        <f>VLOOKUP(B12,'[1]Caractéristiques Bâtiments'!$A$1:$J$97,4,FALSE)</f>
        <v>AUBIERE</v>
      </c>
      <c r="F12" s="59">
        <f>VLOOKUP(B12,'[1]Emprise UdA'!$A$3:$B$44,2,FALSE)</f>
        <v>243</v>
      </c>
      <c r="G12" s="139"/>
      <c r="H12" s="140"/>
      <c r="I12" s="139"/>
      <c r="J12" s="141">
        <v>243</v>
      </c>
      <c r="K12" s="165"/>
      <c r="L12" s="94">
        <v>52</v>
      </c>
      <c r="M12" s="80"/>
      <c r="N12" s="184"/>
      <c r="O12" s="185"/>
      <c r="P12" s="186"/>
    </row>
    <row r="13" spans="1:16" ht="15" x14ac:dyDescent="0.2">
      <c r="A13" s="45"/>
      <c r="B13" s="46" t="s">
        <v>247</v>
      </c>
      <c r="C13" s="47" t="str">
        <f>VLOOKUP(B13,'[1]Caractéristiques Bâtiments'!$A$1:$J$97,2,FALSE)</f>
        <v>Amphithéâtre B</v>
      </c>
      <c r="D13" s="48" t="str">
        <f>VLOOKUP(B13,'[1]Caractéristiques Bâtiments'!$A$1:$J$97,3,FALSE)</f>
        <v>5, avenue Blaise Pascal</v>
      </c>
      <c r="E13" s="48" t="str">
        <f>VLOOKUP(B13,'[1]Caractéristiques Bâtiments'!$A$1:$J$97,4,FALSE)</f>
        <v>AUBIERE</v>
      </c>
      <c r="F13" s="59">
        <f>VLOOKUP(B13,'[1]Emprise UdA'!$A$3:$B$44,2,FALSE)</f>
        <v>243</v>
      </c>
      <c r="G13" s="139"/>
      <c r="H13" s="140"/>
      <c r="I13" s="139"/>
      <c r="J13" s="141">
        <v>243</v>
      </c>
      <c r="K13" s="165"/>
      <c r="L13" s="94">
        <v>52</v>
      </c>
      <c r="M13" s="80"/>
      <c r="N13" s="184"/>
      <c r="O13" s="185"/>
      <c r="P13" s="186"/>
    </row>
    <row r="14" spans="1:16" ht="15" x14ac:dyDescent="0.2">
      <c r="A14" s="45"/>
      <c r="B14" s="46" t="s">
        <v>248</v>
      </c>
      <c r="C14" s="47" t="str">
        <f>VLOOKUP(B14,'[1]Caractéristiques Bâtiments'!$A$1:$J$97,2,FALSE)</f>
        <v>Logement A 1 et 2</v>
      </c>
      <c r="D14" s="48" t="str">
        <f>VLOOKUP(B14,'[1]Caractéristiques Bâtiments'!$A$1:$J$97,3,FALSE)</f>
        <v>5, avenue Blaise Pascal</v>
      </c>
      <c r="E14" s="48" t="str">
        <f>VLOOKUP(B14,'[1]Caractéristiques Bâtiments'!$A$1:$J$97,4,FALSE)</f>
        <v>AUBIERE</v>
      </c>
      <c r="F14" s="59">
        <f>VLOOKUP(B14,'[1]Emprise UdA'!$A$3:$B$44,2,FALSE)</f>
        <v>276</v>
      </c>
      <c r="G14" s="139">
        <v>276</v>
      </c>
      <c r="H14" s="140"/>
      <c r="I14" s="139"/>
      <c r="J14" s="140"/>
      <c r="K14" s="165"/>
      <c r="L14" s="94">
        <v>52</v>
      </c>
      <c r="M14" s="80"/>
      <c r="N14" s="94"/>
      <c r="O14" s="92"/>
      <c r="P14" s="86"/>
    </row>
    <row r="15" spans="1:16" ht="15" x14ac:dyDescent="0.2">
      <c r="A15" s="45"/>
      <c r="B15" s="46" t="s">
        <v>249</v>
      </c>
      <c r="C15" s="47" t="str">
        <f>VLOOKUP(B15,'[1]Caractéristiques Bâtiments'!$A$1:$J$97,2,FALSE)</f>
        <v>Logement B 3 et 4</v>
      </c>
      <c r="D15" s="48" t="str">
        <f>VLOOKUP(B15,'[1]Caractéristiques Bâtiments'!$A$1:$J$97,3,FALSE)</f>
        <v>5, avenue Blaise Pascal</v>
      </c>
      <c r="E15" s="48" t="str">
        <f>VLOOKUP(B15,'[1]Caractéristiques Bâtiments'!$A$1:$J$97,4,FALSE)</f>
        <v>AUBIERE</v>
      </c>
      <c r="F15" s="59">
        <f>VLOOKUP(B15,'[1]Emprise UdA'!$A$3:$B$44,2,FALSE)</f>
        <v>333</v>
      </c>
      <c r="G15" s="139">
        <v>333</v>
      </c>
      <c r="H15" s="140"/>
      <c r="I15" s="139"/>
      <c r="J15" s="140"/>
      <c r="K15" s="165"/>
      <c r="L15" s="94">
        <v>52</v>
      </c>
      <c r="M15" s="80"/>
      <c r="N15" s="94"/>
      <c r="O15" s="92"/>
      <c r="P15" s="86"/>
    </row>
    <row r="16" spans="1:16" ht="15" x14ac:dyDescent="0.2">
      <c r="A16" s="45"/>
      <c r="B16" s="46" t="s">
        <v>250</v>
      </c>
      <c r="C16" s="47" t="str">
        <f>VLOOKUP(B16,'[1]Caractéristiques Bâtiments'!$A$1:$J$97,2,FALSE)</f>
        <v>GIM</v>
      </c>
      <c r="D16" s="48" t="str">
        <f>VLOOKUP(B16,'[1]Caractéristiques Bâtiments'!$A$1:$J$97,3,FALSE)</f>
        <v>5, avenue Blaise Pascal</v>
      </c>
      <c r="E16" s="48" t="str">
        <f>VLOOKUP(B16,'[1]Caractéristiques Bâtiments'!$A$1:$J$97,4,FALSE)</f>
        <v>AUBIERE</v>
      </c>
      <c r="F16" s="59">
        <f>VLOOKUP(B16,'[1]Emprise UdA'!$A$3:$B$44,2,FALSE)</f>
        <v>502</v>
      </c>
      <c r="G16" s="139">
        <v>502</v>
      </c>
      <c r="H16" s="140"/>
      <c r="I16" s="139"/>
      <c r="J16" s="140"/>
      <c r="K16" s="165"/>
      <c r="L16" s="94">
        <v>52</v>
      </c>
      <c r="M16" s="80"/>
      <c r="N16" s="94"/>
      <c r="O16" s="92"/>
      <c r="P16" s="86"/>
    </row>
    <row r="17" spans="1:16" ht="15" x14ac:dyDescent="0.2">
      <c r="A17" s="45"/>
      <c r="B17" s="46" t="s">
        <v>258</v>
      </c>
      <c r="C17" s="47" t="str">
        <f>VLOOKUP(B17,'[1]Caractéristiques Bâtiments'!$A$1:$J$97,2,FALSE)</f>
        <v>Local produits chimiques</v>
      </c>
      <c r="D17" s="48" t="str">
        <f>VLOOKUP(B17,'[1]Caractéristiques Bâtiments'!$A$1:$J$97,3,FALSE)</f>
        <v>5, avenue Blaise Pascal</v>
      </c>
      <c r="E17" s="48" t="str">
        <f>VLOOKUP(B17,'[1]Caractéristiques Bâtiments'!$A$1:$J$97,4,FALSE)</f>
        <v>AUBIERE</v>
      </c>
      <c r="F17" s="59">
        <v>50</v>
      </c>
      <c r="G17" s="139"/>
      <c r="H17" s="140"/>
      <c r="I17" s="139"/>
      <c r="J17" s="141">
        <v>50</v>
      </c>
      <c r="K17" s="165"/>
      <c r="L17" s="268">
        <v>52</v>
      </c>
      <c r="M17" s="208" t="s">
        <v>311</v>
      </c>
      <c r="N17" s="213"/>
      <c r="O17" s="213"/>
      <c r="P17" s="267"/>
    </row>
    <row r="18" spans="1:16" ht="15" x14ac:dyDescent="0.2">
      <c r="A18" s="45"/>
      <c r="B18" s="46" t="s">
        <v>7</v>
      </c>
      <c r="C18" s="47" t="str">
        <f>VLOOKUP(B18,'[1]Caractéristiques Bâtiments'!$A$1:$J$97,2,FALSE)</f>
        <v>Turing</v>
      </c>
      <c r="D18" s="48" t="str">
        <f>VLOOKUP(B18,'[1]Caractéristiques Bâtiments'!$A$1:$J$97,3,FALSE)</f>
        <v>7, avenue Blaise Pascal</v>
      </c>
      <c r="E18" s="48" t="str">
        <f>VLOOKUP(B18,'[1]Caractéristiques Bâtiments'!$A$1:$J$97,4,FALSE)</f>
        <v>AUBIERE</v>
      </c>
      <c r="F18" s="59">
        <f>VLOOKUP(B18,'[1]Emprise UBP'!$A$1:$D$61,4,FALSE)</f>
        <v>1366.95</v>
      </c>
      <c r="G18" s="139">
        <v>1367</v>
      </c>
      <c r="H18" s="140"/>
      <c r="I18" s="139"/>
      <c r="J18" s="140"/>
      <c r="K18" s="165"/>
      <c r="L18" s="94">
        <v>2</v>
      </c>
      <c r="M18" s="80"/>
      <c r="N18" s="94"/>
      <c r="O18" s="92"/>
      <c r="P18" s="86"/>
    </row>
    <row r="19" spans="1:16" ht="15" x14ac:dyDescent="0.2">
      <c r="A19" s="45"/>
      <c r="B19" s="46" t="s">
        <v>10</v>
      </c>
      <c r="C19" s="47" t="str">
        <f>VLOOKUP(B19,'[1]Caractéristiques Bâtiments'!$A$1:$J$97,2,FALSE)</f>
        <v>Accueil campus / PC sécurité</v>
      </c>
      <c r="D19" s="48" t="str">
        <f>VLOOKUP(B19,'[1]Caractéristiques Bâtiments'!$A$1:$J$97,3,FALSE)</f>
        <v>13, avenue Blaise Pascal</v>
      </c>
      <c r="E19" s="48" t="str">
        <f>VLOOKUP(B19,'[1]Caractéristiques Bâtiments'!$A$1:$J$97,4,FALSE)</f>
        <v>AUBIERE</v>
      </c>
      <c r="F19" s="59">
        <v>233</v>
      </c>
      <c r="G19" s="139">
        <v>193</v>
      </c>
      <c r="H19" s="140"/>
      <c r="I19" s="139"/>
      <c r="J19" s="140">
        <v>40</v>
      </c>
      <c r="K19" s="165"/>
      <c r="L19" s="94">
        <v>3</v>
      </c>
      <c r="M19" s="80"/>
      <c r="N19" s="94"/>
      <c r="O19" s="92"/>
      <c r="P19" s="86"/>
    </row>
    <row r="20" spans="1:16" ht="15" x14ac:dyDescent="0.2">
      <c r="A20" s="45"/>
      <c r="B20" s="46" t="s">
        <v>4</v>
      </c>
      <c r="C20" s="47" t="str">
        <f>VLOOKUP(B20,'[1]Caractéristiques Bâtiments'!$A$1:$J$97,2,FALSE)</f>
        <v>CASIMIR</v>
      </c>
      <c r="D20" s="48" t="str">
        <f>VLOOKUP(B20,'[1]Caractéristiques Bâtiments'!$A$1:$J$97,3,FALSE)</f>
        <v>19, avenue Blaise Pascal</v>
      </c>
      <c r="E20" s="48" t="str">
        <f>VLOOKUP(B20,'[1]Caractéristiques Bâtiments'!$A$1:$J$97,4,FALSE)</f>
        <v>AUBIERE</v>
      </c>
      <c r="F20" s="59">
        <f>VLOOKUP(B20,'[1]Emprise UBP'!$A$1:$D$61,4,FALSE)</f>
        <v>716.98</v>
      </c>
      <c r="G20" s="139">
        <v>717</v>
      </c>
      <c r="H20" s="140"/>
      <c r="I20" s="139"/>
      <c r="J20" s="140"/>
      <c r="K20" s="165"/>
      <c r="L20" s="94">
        <v>4</v>
      </c>
      <c r="M20" s="80"/>
      <c r="N20" s="94"/>
      <c r="O20" s="92"/>
      <c r="P20" s="86"/>
    </row>
    <row r="21" spans="1:16" ht="15" x14ac:dyDescent="0.2">
      <c r="A21" s="45"/>
      <c r="B21" s="46" t="s">
        <v>13</v>
      </c>
      <c r="C21" s="47" t="str">
        <f>VLOOKUP(B21,'[1]Caractéristiques Bâtiments'!$A$1:$J$97,2,FALSE)</f>
        <v>POLYTECH</v>
      </c>
      <c r="D21" s="48" t="str">
        <f>VLOOKUP(B21,'[1]Caractéristiques Bâtiments'!$A$1:$J$97,3,FALSE)</f>
        <v>2, avenue Blaise Pascal</v>
      </c>
      <c r="E21" s="48" t="str">
        <f>VLOOKUP(B21,'[1]Caractéristiques Bâtiments'!$A$1:$J$97,4,FALSE)</f>
        <v>AUBIERE</v>
      </c>
      <c r="F21" s="59">
        <f>VLOOKUP(B21,'[1]Emprise UBP'!$A$1:$D$61,4,FALSE)</f>
        <v>5627.05</v>
      </c>
      <c r="G21" s="139">
        <f>F21-J21</f>
        <v>4245.05</v>
      </c>
      <c r="H21" s="140"/>
      <c r="I21" s="139"/>
      <c r="J21" s="140">
        <f>335+225+692+130</f>
        <v>1382</v>
      </c>
      <c r="K21" s="165"/>
      <c r="L21" s="94">
        <v>5</v>
      </c>
      <c r="M21" s="80"/>
      <c r="N21" s="94"/>
      <c r="O21" s="92"/>
      <c r="P21" s="86"/>
    </row>
    <row r="22" spans="1:16" ht="15" x14ac:dyDescent="0.2">
      <c r="A22" s="45"/>
      <c r="B22" s="46" t="s">
        <v>8</v>
      </c>
      <c r="C22" s="47" t="str">
        <f>VLOOKUP(B22,'[1]Caractéristiques Bâtiments'!$A$1:$J$97,2,FALSE)</f>
        <v>Halle Génie Civil</v>
      </c>
      <c r="D22" s="48" t="str">
        <f>VLOOKUP(B22,'[1]Caractéristiques Bâtiments'!$A$1:$J$97,3,FALSE)</f>
        <v>2, avenue Blaise Pascal</v>
      </c>
      <c r="E22" s="48" t="str">
        <f>VLOOKUP(B22,'[1]Caractéristiques Bâtiments'!$A$1:$J$97,4,FALSE)</f>
        <v>AUBIERE</v>
      </c>
      <c r="F22" s="59">
        <f>VLOOKUP(B22,'[1]Emprise UBP'!$A$1:$D$61,4,FALSE)</f>
        <v>1320.83</v>
      </c>
      <c r="G22" s="139">
        <f>F22-J22</f>
        <v>340.82999999999993</v>
      </c>
      <c r="H22" s="140"/>
      <c r="I22" s="139"/>
      <c r="J22" s="140">
        <v>980</v>
      </c>
      <c r="K22" s="165"/>
      <c r="L22" s="94">
        <v>5</v>
      </c>
      <c r="M22" s="80"/>
      <c r="N22" s="94"/>
      <c r="O22" s="92"/>
      <c r="P22" s="86"/>
    </row>
    <row r="23" spans="1:16" ht="15" x14ac:dyDescent="0.2">
      <c r="A23" s="45"/>
      <c r="B23" s="46" t="s">
        <v>12</v>
      </c>
      <c r="C23" s="47" t="str">
        <f>VLOOKUP(B23,'[1]Caractéristiques Bâtiments'!$A$1:$J$97,2,FALSE)</f>
        <v>PPIO</v>
      </c>
      <c r="D23" s="48" t="str">
        <f>VLOOKUP(B23,'[1]Caractéristiques Bâtiments'!$A$1:$J$97,3,FALSE)</f>
        <v>4, avenue Blaise Pascal</v>
      </c>
      <c r="E23" s="48" t="str">
        <f>VLOOKUP(B23,'[1]Caractéristiques Bâtiments'!$A$1:$J$97,4,FALSE)</f>
        <v>AUBIERE</v>
      </c>
      <c r="F23" s="59">
        <f>VLOOKUP(B23,'[1]Emprise UBP'!$A$1:$D$61,4,FALSE)</f>
        <v>9710.99</v>
      </c>
      <c r="G23" s="139">
        <f>F23-H23-J23</f>
        <v>9230.99</v>
      </c>
      <c r="H23" s="140">
        <v>260</v>
      </c>
      <c r="I23" s="139"/>
      <c r="J23" s="140">
        <v>220</v>
      </c>
      <c r="K23" s="165"/>
      <c r="L23" s="94">
        <v>6</v>
      </c>
      <c r="M23" s="80"/>
      <c r="N23" s="94"/>
      <c r="O23" s="92"/>
      <c r="P23" s="86"/>
    </row>
    <row r="24" spans="1:16" ht="15" x14ac:dyDescent="0.2">
      <c r="A24" s="45"/>
      <c r="B24" s="111" t="s">
        <v>9</v>
      </c>
      <c r="C24" s="106" t="str">
        <f>VLOOKUP(B24,'[1]Caractéristiques Bâtiments'!$A$1:$J$97,2,FALSE)</f>
        <v>LMV</v>
      </c>
      <c r="D24" s="107" t="str">
        <f>VLOOKUP(B24,'[1]Caractéristiques Bâtiments'!$A$1:$J$97,3,FALSE)</f>
        <v>6, avenue Blaise Pascal</v>
      </c>
      <c r="E24" s="107" t="str">
        <f>VLOOKUP(B24,'[1]Caractéristiques Bâtiments'!$A$1:$J$97,4,FALSE)</f>
        <v>AUBIERE</v>
      </c>
      <c r="F24" s="108">
        <f>VLOOKUP(B24,'[1]Emprise UBP'!$A$1:$D$61,4,FALSE)</f>
        <v>2716.29</v>
      </c>
      <c r="G24" s="139">
        <f>F24-H24</f>
        <v>2136.29</v>
      </c>
      <c r="H24" s="140">
        <v>580</v>
      </c>
      <c r="I24" s="139"/>
      <c r="J24" s="140"/>
      <c r="K24" s="165"/>
      <c r="L24" s="94">
        <v>7</v>
      </c>
      <c r="M24" s="109" t="s">
        <v>319</v>
      </c>
      <c r="N24" s="83"/>
      <c r="O24" s="91"/>
      <c r="P24" s="84"/>
    </row>
    <row r="25" spans="1:16" ht="15" x14ac:dyDescent="0.2">
      <c r="A25" s="45"/>
      <c r="B25" s="46" t="s">
        <v>3</v>
      </c>
      <c r="C25" s="47" t="str">
        <f>VLOOKUP(B25,'[1]Caractéristiques Bâtiments'!$A$1:$J$97,2,FALSE)</f>
        <v>Maison de l'Innovation</v>
      </c>
      <c r="D25" s="48" t="str">
        <f>VLOOKUP(B25,'[1]Caractéristiques Bâtiments'!$A$1:$J$97,3,FALSE)</f>
        <v>8, avenue Blaise Pascal</v>
      </c>
      <c r="E25" s="48" t="str">
        <f>VLOOKUP(B25,'[1]Caractéristiques Bâtiments'!$A$1:$J$97,4,FALSE)</f>
        <v>AUBIERE</v>
      </c>
      <c r="F25" s="59">
        <f>VLOOKUP(B25,'[1]Emprise UBP'!$A$1:$D$61,4,FALSE)</f>
        <v>2180.5100000000002</v>
      </c>
      <c r="G25" s="139">
        <v>2181</v>
      </c>
      <c r="H25" s="140"/>
      <c r="I25" s="139"/>
      <c r="J25" s="140"/>
      <c r="K25" s="165"/>
      <c r="L25" s="94">
        <v>8</v>
      </c>
      <c r="M25" s="80"/>
      <c r="N25" s="94"/>
      <c r="O25" s="92"/>
      <c r="P25" s="86"/>
    </row>
    <row r="26" spans="1:16" ht="15" x14ac:dyDescent="0.2">
      <c r="A26" s="45"/>
      <c r="B26" s="46" t="s">
        <v>11</v>
      </c>
      <c r="C26" s="47" t="str">
        <f>VLOOKUP(B26,'[1]Caractéristiques Bâtiments'!$A$1:$J$97,2,FALSE)</f>
        <v>PME</v>
      </c>
      <c r="D26" s="48" t="str">
        <f>VLOOKUP(B26,'[1]Caractéristiques Bâtiments'!$A$1:$J$97,3,FALSE)</f>
        <v>12, avenue Blaise Pascal</v>
      </c>
      <c r="E26" s="48" t="str">
        <f>VLOOKUP(B26,'[1]Caractéristiques Bâtiments'!$A$1:$J$97,4,FALSE)</f>
        <v>AUBIERE</v>
      </c>
      <c r="F26" s="59">
        <f>VLOOKUP(B26,'[1]Emprise UBP'!$A$1:$D$61,4,FALSE)</f>
        <v>8822.99</v>
      </c>
      <c r="G26" s="139">
        <f>F26-J26</f>
        <v>8502.99</v>
      </c>
      <c r="H26" s="140"/>
      <c r="I26" s="139"/>
      <c r="J26" s="140">
        <v>320</v>
      </c>
      <c r="K26" s="165"/>
      <c r="L26" s="94">
        <v>9</v>
      </c>
      <c r="M26" s="80"/>
      <c r="N26" s="94"/>
      <c r="O26" s="92"/>
      <c r="P26" s="86"/>
    </row>
    <row r="27" spans="1:16" ht="15" x14ac:dyDescent="0.2">
      <c r="A27" s="45"/>
      <c r="B27" s="46" t="s">
        <v>14</v>
      </c>
      <c r="C27" s="47" t="str">
        <f>VLOOKUP(B27,'[1]Caractéristiques Bâtiments'!$A$1:$J$97,2,FALSE)</f>
        <v>Atelier de maintenance</v>
      </c>
      <c r="D27" s="48" t="str">
        <f>VLOOKUP(B27,'[1]Caractéristiques Bâtiments'!$A$1:$J$97,3,FALSE)</f>
        <v>14, avenue Blaise Pascal</v>
      </c>
      <c r="E27" s="48" t="str">
        <f>VLOOKUP(B27,'[1]Caractéristiques Bâtiments'!$A$1:$J$97,4,FALSE)</f>
        <v>AUBIERE</v>
      </c>
      <c r="F27" s="59">
        <f>VLOOKUP(B27,'[1]Emprise UBP'!$A$1:$D$61,4,FALSE)</f>
        <v>934.07</v>
      </c>
      <c r="G27" s="139">
        <v>934</v>
      </c>
      <c r="H27" s="140"/>
      <c r="I27" s="139"/>
      <c r="J27" s="140"/>
      <c r="K27" s="165"/>
      <c r="L27" s="94">
        <v>10</v>
      </c>
      <c r="M27" s="80"/>
      <c r="N27" s="94"/>
      <c r="O27" s="92"/>
      <c r="P27" s="86"/>
    </row>
    <row r="28" spans="1:16" ht="15" x14ac:dyDescent="0.2">
      <c r="A28" s="45"/>
      <c r="B28" s="111" t="s">
        <v>5</v>
      </c>
      <c r="C28" s="106" t="str">
        <f>VLOOKUP(B28,'[1]Caractéristiques Bâtiments'!$A$1:$J$97,2,FALSE)</f>
        <v>Chaufferie</v>
      </c>
      <c r="D28" s="107" t="str">
        <f>VLOOKUP(B28,'[1]Caractéristiques Bâtiments'!$A$1:$J$97,3,FALSE)</f>
        <v>16,, avenue Blaise Pascal</v>
      </c>
      <c r="E28" s="107" t="str">
        <f>VLOOKUP(B28,'[1]Caractéristiques Bâtiments'!$A$1:$J$97,4,FALSE)</f>
        <v>AUBIERE</v>
      </c>
      <c r="F28" s="108">
        <f>VLOOKUP(B28,'[1]Emprise UBP'!$A$1:$D$61,4,FALSE)</f>
        <v>815.28</v>
      </c>
      <c r="G28" s="139"/>
      <c r="H28" s="140"/>
      <c r="I28" s="139"/>
      <c r="J28" s="140"/>
      <c r="K28" s="165"/>
      <c r="L28" s="94">
        <v>11</v>
      </c>
      <c r="M28" s="109" t="s">
        <v>319</v>
      </c>
      <c r="N28" s="184"/>
      <c r="O28" s="185"/>
      <c r="P28" s="186"/>
    </row>
    <row r="29" spans="1:16" s="1" customFormat="1" ht="15" x14ac:dyDescent="0.2">
      <c r="A29" s="45"/>
      <c r="B29" s="46" t="s">
        <v>328</v>
      </c>
      <c r="C29" s="47" t="s">
        <v>329</v>
      </c>
      <c r="D29" s="48" t="s">
        <v>330</v>
      </c>
      <c r="E29" s="48" t="s">
        <v>331</v>
      </c>
      <c r="F29" s="59">
        <v>140</v>
      </c>
      <c r="G29" s="139"/>
      <c r="H29" s="140"/>
      <c r="I29" s="139"/>
      <c r="J29" s="140">
        <v>140</v>
      </c>
      <c r="K29" s="165"/>
      <c r="L29" s="94"/>
      <c r="M29" s="80"/>
      <c r="N29" s="184"/>
      <c r="O29" s="185"/>
      <c r="P29" s="186"/>
    </row>
    <row r="30" spans="1:16" s="1" customFormat="1" ht="15" x14ac:dyDescent="0.2">
      <c r="A30" s="45"/>
      <c r="B30" s="46"/>
      <c r="C30" s="47" t="s">
        <v>346</v>
      </c>
      <c r="D30" s="48" t="s">
        <v>355</v>
      </c>
      <c r="E30" s="48" t="s">
        <v>331</v>
      </c>
      <c r="F30" s="59">
        <v>1200</v>
      </c>
      <c r="G30" s="139">
        <v>1200</v>
      </c>
      <c r="H30" s="140"/>
      <c r="I30" s="139"/>
      <c r="J30" s="140"/>
      <c r="K30" s="165"/>
      <c r="L30" s="94">
        <v>61</v>
      </c>
      <c r="M30" s="80"/>
      <c r="N30" s="94"/>
      <c r="O30" s="92"/>
      <c r="P30" s="86"/>
    </row>
    <row r="31" spans="1:16" ht="15" x14ac:dyDescent="0.2">
      <c r="A31" s="45" t="s">
        <v>259</v>
      </c>
      <c r="B31" s="46"/>
      <c r="C31" s="47"/>
      <c r="D31" s="48"/>
      <c r="E31" s="48"/>
      <c r="F31" s="59"/>
      <c r="G31" s="139"/>
      <c r="H31" s="140"/>
      <c r="I31" s="139"/>
      <c r="J31" s="140"/>
      <c r="K31" s="165"/>
      <c r="L31" s="94"/>
      <c r="M31" s="80"/>
      <c r="N31" s="82"/>
      <c r="O31" s="90"/>
      <c r="P31" s="61"/>
    </row>
    <row r="32" spans="1:16" ht="15" x14ac:dyDescent="0.2">
      <c r="A32" s="45"/>
      <c r="B32" s="46" t="s">
        <v>260</v>
      </c>
      <c r="C32" s="47" t="str">
        <f>VLOOKUP(B32,'[1]Caractéristiques Bâtiments'!$A$1:$J$97,2,FALSE)</f>
        <v>PAC</v>
      </c>
      <c r="D32" s="48" t="str">
        <f>VLOOKUP(B32,'[1]Caractéristiques Bâtiments'!$A$1:$J$97,3,FALSE)</f>
        <v>1, place Mail Vasarely</v>
      </c>
      <c r="E32" s="48" t="str">
        <f>VLOOKUP(B32,'[1]Caractéristiques Bâtiments'!$A$1:$J$97,4,FALSE)</f>
        <v>AUBIERE</v>
      </c>
      <c r="F32" s="59">
        <f>VLOOKUP(B32,'[1]Emprise UBP'!$A$1:$D$61,4,FALSE)</f>
        <v>1647.45</v>
      </c>
      <c r="G32" s="139">
        <v>1647</v>
      </c>
      <c r="H32" s="140"/>
      <c r="I32" s="139"/>
      <c r="J32" s="140"/>
      <c r="K32" s="165"/>
      <c r="L32" s="116">
        <v>60</v>
      </c>
      <c r="M32" s="80"/>
      <c r="N32" s="94"/>
      <c r="O32" s="92"/>
      <c r="P32" s="86"/>
    </row>
    <row r="33" spans="1:16" ht="15" x14ac:dyDescent="0.2">
      <c r="A33" s="45"/>
      <c r="B33" s="46" t="s">
        <v>261</v>
      </c>
      <c r="C33" s="47" t="str">
        <f>VLOOKUP(B33,'[1]Caractéristiques Bâtiments'!$A$1:$J$97,2,FALSE)</f>
        <v>Mathématiques</v>
      </c>
      <c r="D33" s="48" t="str">
        <f>VLOOKUP(B33,'[1]Caractéristiques Bâtiments'!$A$1:$J$97,3,FALSE)</f>
        <v>3, place Mail Vasarely</v>
      </c>
      <c r="E33" s="48" t="str">
        <f>VLOOKUP(B33,'[1]Caractéristiques Bâtiments'!$A$1:$J$97,4,FALSE)</f>
        <v>AUBIERE</v>
      </c>
      <c r="F33" s="59">
        <f>VLOOKUP(B33,'[1]Emprise UBP'!$A$1:$D$61,4,FALSE)</f>
        <v>1352.66</v>
      </c>
      <c r="G33" s="139">
        <v>1353</v>
      </c>
      <c r="H33" s="140"/>
      <c r="I33" s="139"/>
      <c r="J33" s="140"/>
      <c r="K33" s="165"/>
      <c r="L33" s="116">
        <v>58</v>
      </c>
      <c r="M33" s="80"/>
      <c r="N33" s="94"/>
      <c r="O33" s="92"/>
      <c r="P33" s="86"/>
    </row>
    <row r="34" spans="1:16" ht="15" x14ac:dyDescent="0.2">
      <c r="A34" s="45"/>
      <c r="B34" s="46" t="s">
        <v>262</v>
      </c>
      <c r="C34" s="47" t="str">
        <f>VLOOKUP(B34,'[1]Caractéristiques Bâtiments'!$A$1:$J$97,2,FALSE)</f>
        <v>BCU Sciences</v>
      </c>
      <c r="D34" s="48" t="str">
        <f>VLOOKUP(B34,'[1]Caractéristiques Bâtiments'!$A$1:$J$97,3,FALSE)</f>
        <v>6, place Mail Vasarely</v>
      </c>
      <c r="E34" s="48" t="str">
        <f>VLOOKUP(B34,'[1]Caractéristiques Bâtiments'!$A$1:$J$97,4,FALSE)</f>
        <v>AUBIERE</v>
      </c>
      <c r="F34" s="59">
        <f>VLOOKUP(B34,'[1]Emprise UBP'!$A$1:$D$61,4,FALSE)</f>
        <v>2500.66</v>
      </c>
      <c r="G34" s="139">
        <v>2501</v>
      </c>
      <c r="H34" s="140"/>
      <c r="I34" s="139"/>
      <c r="J34" s="140"/>
      <c r="K34" s="165"/>
      <c r="L34" s="116">
        <v>57</v>
      </c>
      <c r="M34" s="80"/>
      <c r="N34" s="94"/>
      <c r="O34" s="92"/>
      <c r="P34" s="86"/>
    </row>
    <row r="35" spans="1:16" ht="15" x14ac:dyDescent="0.2">
      <c r="A35" s="45"/>
      <c r="B35" s="46" t="s">
        <v>263</v>
      </c>
      <c r="C35" s="47" t="str">
        <f>VLOOKUP(B35,'[1]Caractéristiques Bâtiments'!$A$1:$J$97,2,FALSE)</f>
        <v>MVU</v>
      </c>
      <c r="D35" s="48" t="str">
        <f>VLOOKUP(B35,'[1]Caractéristiques Bâtiments'!$A$1:$J$97,3,FALSE)</f>
        <v>7, place Mail Vasarely</v>
      </c>
      <c r="E35" s="48" t="str">
        <f>VLOOKUP(B35,'[1]Caractéristiques Bâtiments'!$A$1:$J$97,4,FALSE)</f>
        <v>AUBIERE</v>
      </c>
      <c r="F35" s="59">
        <f>VLOOKUP(B35,'[1]Emprise UBP'!$A$1:$D$61,4,FALSE)</f>
        <v>3017.74</v>
      </c>
      <c r="G35" s="139">
        <f>F35-J35</f>
        <v>1257.7399999999998</v>
      </c>
      <c r="H35" s="140"/>
      <c r="I35" s="139"/>
      <c r="J35" s="140">
        <v>1760</v>
      </c>
      <c r="K35" s="165"/>
      <c r="L35" s="116">
        <v>57</v>
      </c>
      <c r="M35" s="80"/>
      <c r="N35" s="94"/>
      <c r="O35" s="92"/>
      <c r="P35" s="86"/>
    </row>
    <row r="36" spans="1:16" ht="15" x14ac:dyDescent="0.2">
      <c r="A36" s="45" t="s">
        <v>264</v>
      </c>
      <c r="B36" s="46"/>
      <c r="C36" s="47"/>
      <c r="D36" s="48"/>
      <c r="E36" s="48"/>
      <c r="F36" s="59"/>
      <c r="G36" s="139"/>
      <c r="H36" s="140"/>
      <c r="I36" s="139"/>
      <c r="J36" s="140"/>
      <c r="K36" s="165"/>
      <c r="L36" s="94"/>
      <c r="M36" s="80"/>
      <c r="N36" s="82"/>
      <c r="O36" s="90"/>
      <c r="P36" s="61"/>
    </row>
    <row r="37" spans="1:16" ht="15" x14ac:dyDescent="0.2">
      <c r="A37" s="45"/>
      <c r="B37" s="46" t="s">
        <v>20</v>
      </c>
      <c r="C37" s="47" t="str">
        <f>VLOOKUP(B37,'[1]Caractéristiques Bâtiments'!$A$1:$J$97,2,FALSE)</f>
        <v>Soutes produits chimiques</v>
      </c>
      <c r="D37" s="48" t="str">
        <f>VLOOKUP(B37,'[1]Caractéristiques Bâtiments'!$A$1:$J$97,3,FALSE)</f>
        <v xml:space="preserve"> </v>
      </c>
      <c r="E37" s="48" t="str">
        <f>VLOOKUP(B37,'[1]Caractéristiques Bâtiments'!$A$1:$J$97,4,FALSE)</f>
        <v>AUBIERE</v>
      </c>
      <c r="F37" s="59">
        <f>VLOOKUP(B37,'[1]Emprise UBP'!$A$1:$D$61,4,FALSE)</f>
        <v>295.22000000000003</v>
      </c>
      <c r="G37" s="139">
        <f>F37-J37</f>
        <v>241.22000000000003</v>
      </c>
      <c r="H37" s="140"/>
      <c r="I37" s="139"/>
      <c r="J37" s="140">
        <v>54</v>
      </c>
      <c r="K37" s="165"/>
      <c r="L37" s="94">
        <v>31</v>
      </c>
      <c r="M37" s="80"/>
      <c r="N37" s="94"/>
      <c r="O37" s="92"/>
      <c r="P37" s="86"/>
    </row>
    <row r="38" spans="1:16" ht="15" x14ac:dyDescent="0.2">
      <c r="A38" s="45"/>
      <c r="B38" s="46" t="s">
        <v>16</v>
      </c>
      <c r="C38" s="47" t="str">
        <f>VLOOKUP(B38,'[1]Caractéristiques Bâtiments'!$A$1:$J$97,2,FALSE)</f>
        <v>Biologie A</v>
      </c>
      <c r="D38" s="48" t="str">
        <f>VLOOKUP(B38,'[1]Caractéristiques Bâtiments'!$A$1:$J$97,3,FALSE)</f>
        <v>5, impasse Amélie Murat</v>
      </c>
      <c r="E38" s="48" t="str">
        <f>VLOOKUP(B38,'[1]Caractéristiques Bâtiments'!$A$1:$J$97,4,FALSE)</f>
        <v>AUBIERE</v>
      </c>
      <c r="F38" s="59">
        <f>VLOOKUP(B38,'[1]Emprise UBP'!$A$1:$D$61,4,FALSE)</f>
        <v>2382.23</v>
      </c>
      <c r="G38" s="139">
        <v>2382</v>
      </c>
      <c r="H38" s="140"/>
      <c r="I38" s="139"/>
      <c r="J38" s="140"/>
      <c r="K38" s="165"/>
      <c r="L38" s="94">
        <v>16</v>
      </c>
      <c r="M38" s="80" t="s">
        <v>317</v>
      </c>
      <c r="N38" s="94"/>
      <c r="O38" s="92"/>
      <c r="P38" s="86"/>
    </row>
    <row r="39" spans="1:16" ht="15" x14ac:dyDescent="0.2">
      <c r="A39" s="45"/>
      <c r="B39" s="46" t="s">
        <v>18</v>
      </c>
      <c r="C39" s="47" t="str">
        <f>VLOOKUP(B39,'[1]Caractéristiques Bâtiments'!$A$1:$J$97,2,FALSE)</f>
        <v>Biologie Végétale Enseignement</v>
      </c>
      <c r="D39" s="48" t="str">
        <f>VLOOKUP(B39,'[1]Caractéristiques Bâtiments'!$A$1:$J$97,3,FALSE)</f>
        <v>3, impasse Amélie Murat</v>
      </c>
      <c r="E39" s="48" t="str">
        <f>VLOOKUP(B39,'[1]Caractéristiques Bâtiments'!$A$1:$J$97,4,FALSE)</f>
        <v>AUBIERE</v>
      </c>
      <c r="F39" s="59">
        <f>VLOOKUP(B39,'[1]Emprise UBP'!$A$1:$D$61,4,FALSE)</f>
        <v>656.88</v>
      </c>
      <c r="G39" s="139">
        <v>657</v>
      </c>
      <c r="H39" s="140"/>
      <c r="I39" s="139"/>
      <c r="J39" s="140"/>
      <c r="K39" s="165"/>
      <c r="L39" s="94">
        <v>17</v>
      </c>
      <c r="M39" s="80"/>
      <c r="N39" s="94"/>
      <c r="O39" s="92"/>
      <c r="P39" s="86"/>
    </row>
    <row r="40" spans="1:16" ht="15" x14ac:dyDescent="0.2">
      <c r="A40" s="45"/>
      <c r="B40" s="46" t="s">
        <v>17</v>
      </c>
      <c r="C40" s="47" t="str">
        <f>VLOOKUP(B40,'[1]Caractéristiques Bâtiments'!$A$1:$J$97,2,FALSE)</f>
        <v>Biologie B</v>
      </c>
      <c r="D40" s="48" t="str">
        <f>VLOOKUP(B40,'[1]Caractéristiques Bâtiments'!$A$1:$J$97,3,FALSE)</f>
        <v>5, impasse Amélie Murat</v>
      </c>
      <c r="E40" s="48" t="str">
        <f>VLOOKUP(B40,'[1]Caractéristiques Bâtiments'!$A$1:$J$97,4,FALSE)</f>
        <v>AUBIERE</v>
      </c>
      <c r="F40" s="59">
        <f>VLOOKUP(B40,'[1]Emprise UBP'!$A$1:$D$61,4,FALSE)</f>
        <v>2637.66</v>
      </c>
      <c r="G40" s="139">
        <v>2638</v>
      </c>
      <c r="H40" s="140"/>
      <c r="I40" s="139"/>
      <c r="J40" s="140"/>
      <c r="K40" s="165"/>
      <c r="L40" s="94">
        <v>18</v>
      </c>
      <c r="M40" s="80" t="s">
        <v>317</v>
      </c>
      <c r="N40" s="94"/>
      <c r="O40" s="92"/>
      <c r="P40" s="86"/>
    </row>
    <row r="41" spans="1:16" ht="15" x14ac:dyDescent="0.2">
      <c r="A41" s="45"/>
      <c r="B41" s="46" t="s">
        <v>19</v>
      </c>
      <c r="C41" s="47" t="str">
        <f>VLOOKUP(B41,'[1]Caractéristiques Bâtiments'!$A$1:$J$97,2,FALSE)</f>
        <v>Pôle Chimie</v>
      </c>
      <c r="D41" s="48" t="str">
        <f>VLOOKUP(B41,'[1]Caractéristiques Bâtiments'!$A$1:$J$97,3,FALSE)</f>
        <v>2, impasse Amélie Murat</v>
      </c>
      <c r="E41" s="48" t="str">
        <f>VLOOKUP(B41,'[1]Caractéristiques Bâtiments'!$A$1:$J$97,4,FALSE)</f>
        <v>AUBIERE</v>
      </c>
      <c r="F41" s="59">
        <f>VLOOKUP(B41,'[1]Emprise UBP'!$A$1:$D$61,4,FALSE)</f>
        <v>7656.19</v>
      </c>
      <c r="G41" s="139">
        <v>7656</v>
      </c>
      <c r="H41" s="140"/>
      <c r="I41" s="139"/>
      <c r="J41" s="140"/>
      <c r="K41" s="165"/>
      <c r="L41" s="94">
        <v>19</v>
      </c>
      <c r="M41" s="80"/>
      <c r="N41" s="94"/>
      <c r="O41" s="92"/>
      <c r="P41" s="86"/>
    </row>
    <row r="42" spans="1:16" ht="15" x14ac:dyDescent="0.2">
      <c r="A42" s="45"/>
      <c r="B42" s="46" t="s">
        <v>15</v>
      </c>
      <c r="C42" s="47" t="str">
        <f>VLOOKUP(B42,'[1]Caractéristiques Bâtiments'!$A$1:$J$97,2,FALSE)</f>
        <v>Amphithéatres</v>
      </c>
      <c r="D42" s="48" t="str">
        <f>VLOOKUP(B42,'[1]Caractéristiques Bâtiments'!$A$1:$J$97,3,FALSE)</f>
        <v>4, impasse Amélie Murat</v>
      </c>
      <c r="E42" s="48" t="str">
        <f>VLOOKUP(B42,'[1]Caractéristiques Bâtiments'!$A$1:$J$97,4,FALSE)</f>
        <v>AUBIERE</v>
      </c>
      <c r="F42" s="59">
        <f>VLOOKUP(B42,'[1]Emprise UBP'!$A$1:$D$61,4,FALSE)</f>
        <v>4186.1099999999997</v>
      </c>
      <c r="G42" s="139">
        <v>4186</v>
      </c>
      <c r="H42" s="140"/>
      <c r="I42" s="139"/>
      <c r="J42" s="140"/>
      <c r="K42" s="165"/>
      <c r="L42" s="94">
        <v>20</v>
      </c>
      <c r="M42" s="80"/>
      <c r="N42" s="94"/>
      <c r="O42" s="92"/>
      <c r="P42" s="86"/>
    </row>
    <row r="43" spans="1:16" ht="15" x14ac:dyDescent="0.2">
      <c r="A43" s="45" t="s">
        <v>265</v>
      </c>
      <c r="B43" s="46"/>
      <c r="C43" s="47"/>
      <c r="D43" s="48"/>
      <c r="E43" s="48"/>
      <c r="F43" s="59"/>
      <c r="G43" s="139"/>
      <c r="H43" s="140"/>
      <c r="I43" s="139"/>
      <c r="J43" s="140"/>
      <c r="K43" s="165"/>
      <c r="L43" s="94"/>
      <c r="M43" s="80"/>
      <c r="N43" s="82"/>
      <c r="O43" s="90"/>
      <c r="P43" s="61"/>
    </row>
    <row r="44" spans="1:16" ht="15" x14ac:dyDescent="0.2">
      <c r="A44" s="45"/>
      <c r="B44" s="46" t="s">
        <v>21</v>
      </c>
      <c r="C44" s="47" t="str">
        <f>VLOOKUP(B44,'[1]Caractéristiques Bâtiments'!$A$1:$J$97,2,FALSE)</f>
        <v>Institut d'Informatique</v>
      </c>
      <c r="D44" s="48" t="str">
        <f>VLOOKUP(B44,'[1]Caractéristiques Bâtiments'!$A$1:$J$97,3,FALSE)</f>
        <v>2, rue de la Chebarde</v>
      </c>
      <c r="E44" s="48" t="str">
        <f>VLOOKUP(B44,'[1]Caractéristiques Bâtiments'!$A$1:$J$97,4,FALSE)</f>
        <v>AUBIERE</v>
      </c>
      <c r="F44" s="59">
        <f>VLOOKUP(B44,'[1]Emprise UBP'!$A$1:$D$61,4,FALSE)</f>
        <v>3848.49</v>
      </c>
      <c r="G44" s="139">
        <v>3848</v>
      </c>
      <c r="H44" s="140"/>
      <c r="I44" s="139"/>
      <c r="J44" s="140"/>
      <c r="K44" s="165"/>
      <c r="L44" s="94">
        <v>21</v>
      </c>
      <c r="M44" s="80"/>
      <c r="N44" s="94"/>
      <c r="O44" s="92"/>
      <c r="P44" s="86"/>
    </row>
    <row r="45" spans="1:16" ht="15" x14ac:dyDescent="0.2">
      <c r="A45" s="45"/>
      <c r="B45" s="46" t="s">
        <v>23</v>
      </c>
      <c r="C45" s="47" t="str">
        <f>VLOOKUP(B45,'[1]Caractéristiques Bâtiments'!$A$1:$J$97,2,FALSE)</f>
        <v>Pôle Commun</v>
      </c>
      <c r="D45" s="48" t="str">
        <f>VLOOKUP(B45,'[1]Caractéristiques Bâtiments'!$A$1:$J$97,3,FALSE)</f>
        <v>4, rue de la Chebarde</v>
      </c>
      <c r="E45" s="48" t="str">
        <f>VLOOKUP(B45,'[1]Caractéristiques Bâtiments'!$A$1:$J$97,4,FALSE)</f>
        <v>AUBIERE</v>
      </c>
      <c r="F45" s="59">
        <f>VLOOKUP(B45,'[1]Emprise UBP'!$A$1:$D$61,4,FALSE)</f>
        <v>2480.4299999999998</v>
      </c>
      <c r="G45" s="139">
        <f>F45-K45</f>
        <v>2355.4299999999998</v>
      </c>
      <c r="H45" s="140"/>
      <c r="I45" s="139"/>
      <c r="J45" s="140"/>
      <c r="K45" s="165">
        <v>125</v>
      </c>
      <c r="L45" s="94">
        <v>22</v>
      </c>
      <c r="M45" s="80"/>
      <c r="N45" s="94"/>
      <c r="O45" s="92"/>
      <c r="P45" s="86"/>
    </row>
    <row r="46" spans="1:16" ht="15" x14ac:dyDescent="0.2">
      <c r="A46" s="45"/>
      <c r="B46" s="46" t="s">
        <v>22</v>
      </c>
      <c r="C46" s="47" t="str">
        <f>VLOOKUP(B46,'[1]Caractéristiques Bâtiments'!$A$1:$J$97,2,FALSE)</f>
        <v>PAVIN</v>
      </c>
      <c r="D46" s="48" t="str">
        <f>VLOOKUP(B46,'[1]Caractéristiques Bâtiments'!$A$1:$J$97,3,FALSE)</f>
        <v>6, rue de la Chebarde</v>
      </c>
      <c r="E46" s="48" t="str">
        <f>VLOOKUP(B46,'[1]Caractéristiques Bâtiments'!$A$1:$J$97,4,FALSE)</f>
        <v>AUBIERE</v>
      </c>
      <c r="F46" s="59">
        <f>438-76</f>
        <v>362</v>
      </c>
      <c r="G46" s="139">
        <v>362</v>
      </c>
      <c r="H46" s="140"/>
      <c r="I46" s="139"/>
      <c r="J46" s="140"/>
      <c r="K46" s="165"/>
      <c r="L46" s="94">
        <v>29</v>
      </c>
      <c r="M46" s="80"/>
      <c r="N46" s="94"/>
      <c r="O46" s="92"/>
      <c r="P46" s="86"/>
    </row>
    <row r="47" spans="1:16" ht="15" x14ac:dyDescent="0.2">
      <c r="A47" s="45"/>
      <c r="B47" s="46" t="s">
        <v>24</v>
      </c>
      <c r="C47" s="47" t="str">
        <f>VLOOKUP(B47,'[1]Caractéristiques Bâtiments'!$A$1:$J$97,2,FALSE)</f>
        <v>STAPS</v>
      </c>
      <c r="D47" s="48" t="str">
        <f>VLOOKUP(B47,'[1]Caractéristiques Bâtiments'!$A$1:$J$97,3,FALSE)</f>
        <v>3, rue de la Chebarde</v>
      </c>
      <c r="E47" s="48" t="str">
        <f>VLOOKUP(B47,'[1]Caractéristiques Bâtiments'!$A$1:$J$97,4,FALSE)</f>
        <v>AUBIERE</v>
      </c>
      <c r="F47" s="59">
        <f>VLOOKUP(B47,'[1]Emprise UBP'!$A$1:$D$61,4,FALSE)</f>
        <v>1987.17</v>
      </c>
      <c r="G47" s="139">
        <f>F47-J47-K47</f>
        <v>1682.17</v>
      </c>
      <c r="H47" s="140"/>
      <c r="I47" s="139"/>
      <c r="J47" s="140">
        <v>180</v>
      </c>
      <c r="K47" s="166">
        <v>125</v>
      </c>
      <c r="L47" s="94">
        <v>23</v>
      </c>
      <c r="M47" s="80"/>
      <c r="N47" s="94"/>
      <c r="O47" s="92"/>
      <c r="P47" s="86"/>
    </row>
    <row r="48" spans="1:16" s="1" customFormat="1" ht="15" x14ac:dyDescent="0.2">
      <c r="A48" s="45"/>
      <c r="B48" s="96" t="s">
        <v>332</v>
      </c>
      <c r="C48" s="97" t="s">
        <v>333</v>
      </c>
      <c r="D48" s="98" t="s">
        <v>334</v>
      </c>
      <c r="E48" s="98" t="s">
        <v>331</v>
      </c>
      <c r="F48" s="59">
        <v>76</v>
      </c>
      <c r="G48" s="139">
        <v>76</v>
      </c>
      <c r="H48" s="140"/>
      <c r="I48" s="139"/>
      <c r="J48" s="140"/>
      <c r="K48" s="165"/>
      <c r="L48" s="94">
        <v>29</v>
      </c>
      <c r="M48" s="80"/>
      <c r="N48" s="94"/>
      <c r="O48" s="92"/>
      <c r="P48" s="86"/>
    </row>
    <row r="49" spans="1:16" ht="15" x14ac:dyDescent="0.2">
      <c r="A49" s="45" t="s">
        <v>266</v>
      </c>
      <c r="B49" s="46"/>
      <c r="C49" s="47"/>
      <c r="D49" s="48"/>
      <c r="E49" s="48"/>
      <c r="F49" s="59"/>
      <c r="G49" s="139"/>
      <c r="H49" s="140"/>
      <c r="I49" s="139"/>
      <c r="J49" s="140"/>
      <c r="K49" s="165"/>
      <c r="L49" s="94"/>
      <c r="M49" s="80"/>
      <c r="N49" s="82"/>
      <c r="O49" s="90"/>
      <c r="P49" s="61"/>
    </row>
    <row r="50" spans="1:16" ht="15" x14ac:dyDescent="0.2">
      <c r="A50" s="45"/>
      <c r="B50" s="46" t="s">
        <v>27</v>
      </c>
      <c r="C50" s="47" t="str">
        <f>VLOOKUP(B50,'[1]Caractéristiques Bâtiments'!$A$1:$J$97,2,FALSE)</f>
        <v>Villa des herbiers</v>
      </c>
      <c r="D50" s="48" t="str">
        <f>VLOOKUP(B50,'[1]Caractéristiques Bâtiments'!$A$1:$J$97,3,FALSE)</f>
        <v xml:space="preserve"> </v>
      </c>
      <c r="E50" s="48" t="str">
        <f>VLOOKUP(B50,'[1]Caractéristiques Bâtiments'!$A$1:$J$97,4,FALSE)</f>
        <v>AUBIERE</v>
      </c>
      <c r="F50" s="59">
        <v>160</v>
      </c>
      <c r="G50" s="139">
        <v>30</v>
      </c>
      <c r="H50" s="140"/>
      <c r="I50" s="139">
        <v>130</v>
      </c>
      <c r="J50" s="140"/>
      <c r="K50" s="165"/>
      <c r="L50" s="94">
        <v>24</v>
      </c>
      <c r="M50" s="80"/>
      <c r="N50" s="94"/>
      <c r="O50" s="92"/>
      <c r="P50" s="86"/>
    </row>
    <row r="51" spans="1:16" ht="15" x14ac:dyDescent="0.2">
      <c r="A51" s="45"/>
      <c r="B51" s="46" t="s">
        <v>26</v>
      </c>
      <c r="C51" s="47" t="str">
        <f>VLOOKUP(B51,'[1]Caractéristiques Bâtiments'!$A$1:$J$97,2,FALSE)</f>
        <v>Poste de livraison</v>
      </c>
      <c r="D51" s="48" t="str">
        <f>VLOOKUP(B51,'[1]Caractéristiques Bâtiments'!$A$1:$J$97,3,FALSE)</f>
        <v xml:space="preserve"> </v>
      </c>
      <c r="E51" s="48" t="str">
        <f>VLOOKUP(B51,'[1]Caractéristiques Bâtiments'!$A$1:$J$97,4,FALSE)</f>
        <v>AUBIERE</v>
      </c>
      <c r="F51" s="59">
        <f>VLOOKUP(B51,'[1]Emprise UBP'!$A$1:$D$61,4,FALSE)</f>
        <v>34.72</v>
      </c>
      <c r="G51" s="139">
        <v>35</v>
      </c>
      <c r="H51" s="140"/>
      <c r="I51" s="139"/>
      <c r="J51" s="140"/>
      <c r="K51" s="165"/>
      <c r="L51" s="94">
        <v>30</v>
      </c>
      <c r="M51" s="80"/>
      <c r="N51" s="94"/>
      <c r="O51" s="92"/>
      <c r="P51" s="86"/>
    </row>
    <row r="52" spans="1:16" ht="15" x14ac:dyDescent="0.2">
      <c r="A52" s="45"/>
      <c r="B52" s="46" t="s">
        <v>25</v>
      </c>
      <c r="C52" s="47" t="str">
        <f>VLOOKUP(B52,'[1]Caractéristiques Bâtiments'!$A$1:$J$97,2,FALSE)</f>
        <v>Logements</v>
      </c>
      <c r="D52" s="48" t="str">
        <f>VLOOKUP(B52,'[1]Caractéristiques Bâtiments'!$A$1:$J$97,3,FALSE)</f>
        <v xml:space="preserve"> </v>
      </c>
      <c r="E52" s="48" t="str">
        <f>VLOOKUP(B52,'[1]Caractéristiques Bâtiments'!$A$1:$J$97,4,FALSE)</f>
        <v>AUBIERE</v>
      </c>
      <c r="F52" s="59">
        <f>VLOOKUP(B52,'[1]Emprise UBP'!$A$1:$D$61,4,FALSE)</f>
        <v>288.12</v>
      </c>
      <c r="G52" s="139">
        <v>288</v>
      </c>
      <c r="H52" s="140"/>
      <c r="I52" s="139"/>
      <c r="J52" s="140"/>
      <c r="K52" s="165"/>
      <c r="L52" s="94">
        <v>25</v>
      </c>
      <c r="M52" s="80"/>
      <c r="N52" s="94"/>
      <c r="O52" s="92"/>
      <c r="P52" s="86"/>
    </row>
    <row r="53" spans="1:16" ht="15" x14ac:dyDescent="0.2">
      <c r="A53" s="45" t="s">
        <v>267</v>
      </c>
      <c r="B53" s="46"/>
      <c r="C53" s="47"/>
      <c r="D53" s="48"/>
      <c r="E53" s="48"/>
      <c r="F53" s="59"/>
      <c r="G53" s="139"/>
      <c r="H53" s="140"/>
      <c r="I53" s="139"/>
      <c r="J53" s="140"/>
      <c r="K53" s="165"/>
      <c r="L53" s="94"/>
      <c r="M53" s="80"/>
      <c r="N53" s="82"/>
      <c r="O53" s="90"/>
      <c r="P53" s="61"/>
    </row>
    <row r="54" spans="1:16" ht="15" x14ac:dyDescent="0.2">
      <c r="A54" s="45"/>
      <c r="B54" s="46" t="s">
        <v>268</v>
      </c>
      <c r="C54" s="47" t="str">
        <f>VLOOKUP(B54,'[1]Caractéristiques Bâtiments'!$A$1:$J$97,2,FALSE)</f>
        <v>Blatin</v>
      </c>
      <c r="D54" s="48" t="str">
        <f>VLOOKUP(B54,'[1]Caractéristiques Bâtiments'!$A$1:$J$97,3,FALSE)</f>
        <v>36, Bd. Côte Blatin</v>
      </c>
      <c r="E54" s="48" t="s">
        <v>354</v>
      </c>
      <c r="F54" s="59">
        <f>VLOOKUP(B54,'[1]Emprise UdA'!$A$2:$B$44,2,FALSE)</f>
        <v>295</v>
      </c>
      <c r="G54" s="139">
        <v>40</v>
      </c>
      <c r="H54" s="140"/>
      <c r="I54" s="139">
        <v>255</v>
      </c>
      <c r="J54" s="140"/>
      <c r="K54" s="165"/>
      <c r="L54" s="94">
        <v>43</v>
      </c>
      <c r="M54" s="80"/>
      <c r="N54" s="94"/>
      <c r="O54" s="92"/>
      <c r="P54" s="86"/>
    </row>
    <row r="55" spans="1:16" ht="15" x14ac:dyDescent="0.2">
      <c r="A55" s="45"/>
      <c r="B55" s="46" t="s">
        <v>269</v>
      </c>
      <c r="C55" s="47" t="str">
        <f>VLOOKUP(B55,'[1]Caractéristiques Bâtiments'!$A$1:$J$97,2,FALSE)</f>
        <v>Morand</v>
      </c>
      <c r="D55" s="48" t="str">
        <f>VLOOKUP(B55,'[1]Caractéristiques Bâtiments'!$A$1:$J$97,3,FALSE)</f>
        <v>49, Bd François Mitterrand</v>
      </c>
      <c r="E55" s="48" t="s">
        <v>354</v>
      </c>
      <c r="F55" s="59">
        <v>770</v>
      </c>
      <c r="G55" s="139">
        <v>770</v>
      </c>
      <c r="H55" s="140"/>
      <c r="I55" s="139"/>
      <c r="J55" s="140"/>
      <c r="K55" s="165"/>
      <c r="L55" s="94">
        <v>45</v>
      </c>
      <c r="M55" s="80"/>
      <c r="N55" s="94"/>
      <c r="O55" s="92"/>
      <c r="P55" s="86"/>
    </row>
    <row r="56" spans="1:16" ht="15" x14ac:dyDescent="0.2">
      <c r="A56" s="45"/>
      <c r="B56" s="46" t="s">
        <v>270</v>
      </c>
      <c r="C56" s="47" t="str">
        <f>VLOOKUP(B56,'[1]Caractéristiques Bâtiments'!$A$1:$J$97,2,FALSE)</f>
        <v>IADT</v>
      </c>
      <c r="D56" s="48" t="str">
        <f>VLOOKUP(B56,'[1]Caractéristiques Bâtiments'!$A$1:$J$97,3,FALSE)</f>
        <v>51-53, Bd François Mitterrand</v>
      </c>
      <c r="E56" s="48" t="s">
        <v>354</v>
      </c>
      <c r="F56" s="59">
        <f>VLOOKUP(B56,'[1]Emprise UdA'!$A$3:$B$44,2,FALSE)</f>
        <v>474</v>
      </c>
      <c r="G56" s="139">
        <v>474</v>
      </c>
      <c r="H56" s="140"/>
      <c r="I56" s="139"/>
      <c r="J56" s="140"/>
      <c r="K56" s="165"/>
      <c r="L56" s="94">
        <v>46</v>
      </c>
      <c r="M56" s="80"/>
      <c r="N56" s="94"/>
      <c r="O56" s="92"/>
      <c r="P56" s="86"/>
    </row>
    <row r="57" spans="1:16" ht="15" x14ac:dyDescent="0.2">
      <c r="A57" s="45"/>
      <c r="B57" s="46" t="s">
        <v>271</v>
      </c>
      <c r="C57" s="47" t="str">
        <f>VLOOKUP(B57,'[1]Caractéristiques Bâtiments'!$A$1:$J$97,2,FALSE)</f>
        <v>Mitterrand</v>
      </c>
      <c r="D57" s="48" t="str">
        <f>VLOOKUP(B57,'[1]Caractéristiques Bâtiments'!$A$1:$J$97,3,FALSE)</f>
        <v>41, Bd François Mitterrand</v>
      </c>
      <c r="E57" s="48" t="s">
        <v>354</v>
      </c>
      <c r="F57" s="59">
        <f>VLOOKUP(B57,'[1]Emprise UdA'!$A$3:$B$44,2,FALSE)</f>
        <v>2805</v>
      </c>
      <c r="G57" s="139">
        <v>2805</v>
      </c>
      <c r="H57" s="140"/>
      <c r="I57" s="139"/>
      <c r="J57" s="140"/>
      <c r="K57" s="165"/>
      <c r="L57" s="94">
        <v>47</v>
      </c>
      <c r="M57" s="80" t="s">
        <v>318</v>
      </c>
      <c r="N57" s="94"/>
      <c r="O57" s="92"/>
      <c r="P57" s="86"/>
    </row>
    <row r="58" spans="1:16" ht="15" x14ac:dyDescent="0.2">
      <c r="A58" s="45"/>
      <c r="B58" s="46" t="s">
        <v>33</v>
      </c>
      <c r="C58" s="47" t="str">
        <f>VLOOKUP(B58,'[1]Caractéristiques Bâtiments'!$A$1:$J$97,2,FALSE)</f>
        <v>Gergovia</v>
      </c>
      <c r="D58" s="48" t="str">
        <f>VLOOKUP(B58,'[1]Caractéristiques Bâtiments'!$A$1:$J$97,3,FALSE)</f>
        <v>29, Bd Gergovia</v>
      </c>
      <c r="E58" s="48" t="s">
        <v>354</v>
      </c>
      <c r="F58" s="59">
        <f>VLOOKUP(B58,'[1]Emprise UBP'!$A$1:$D$61,4,FALSE)</f>
        <v>4543.68</v>
      </c>
      <c r="G58" s="139">
        <f>F58-K58</f>
        <v>4543.68</v>
      </c>
      <c r="H58" s="140"/>
      <c r="I58" s="139"/>
      <c r="J58" s="140"/>
      <c r="K58" s="165"/>
      <c r="L58" s="94">
        <v>26</v>
      </c>
      <c r="M58" s="80"/>
      <c r="N58" s="94"/>
      <c r="O58" s="92"/>
      <c r="P58" s="86"/>
    </row>
    <row r="59" spans="1:16" ht="15" x14ac:dyDescent="0.2">
      <c r="A59" s="45"/>
      <c r="B59" s="46" t="s">
        <v>272</v>
      </c>
      <c r="C59" s="47" t="str">
        <f>VLOOKUP(B59,'[1]Caractéristiques Bâtiments'!$A$1:$J$97,2,FALSE)</f>
        <v>Rotonde</v>
      </c>
      <c r="D59" s="48" t="str">
        <f>VLOOKUP(B59,'[1]Caractéristiques Bâtiments'!$A$1:$J$97,3,FALSE)</f>
        <v>26, Avenue Léon Blum</v>
      </c>
      <c r="E59" s="48" t="s">
        <v>354</v>
      </c>
      <c r="F59" s="59">
        <f>VLOOKUP(B59,'[1]Emprise UdA'!$A$3:$B$44,2,FALSE)</f>
        <v>5209</v>
      </c>
      <c r="G59" s="139">
        <f>F59-K59</f>
        <v>4289</v>
      </c>
      <c r="H59" s="140"/>
      <c r="I59" s="139"/>
      <c r="J59" s="140"/>
      <c r="K59" s="165">
        <v>920</v>
      </c>
      <c r="L59" s="94">
        <v>48</v>
      </c>
      <c r="M59" s="80"/>
      <c r="N59" s="94"/>
      <c r="O59" s="92"/>
      <c r="P59" s="86"/>
    </row>
    <row r="60" spans="1:16" ht="15" x14ac:dyDescent="0.2">
      <c r="A60" s="45"/>
      <c r="B60" s="46" t="s">
        <v>36</v>
      </c>
      <c r="C60" s="47" t="str">
        <f>VLOOKUP(B60,'[1]Caractéristiques Bâtiments'!$A$1:$J$97,2,FALSE)</f>
        <v>Ledru</v>
      </c>
      <c r="D60" s="48" t="str">
        <f>VLOOKUP(B60,'[1]Caractéristiques Bâtiments'!$A$1:$J$97,3,FALSE)</f>
        <v>4, rue Ledru</v>
      </c>
      <c r="E60" s="48" t="s">
        <v>354</v>
      </c>
      <c r="F60" s="59">
        <f>VLOOKUP(B60,'[1]Emprise UBP'!$A$1:$D$61,4,FALSE)</f>
        <v>1213.7</v>
      </c>
      <c r="G60" s="139">
        <v>200</v>
      </c>
      <c r="H60" s="140"/>
      <c r="I60" s="139"/>
      <c r="J60" s="140">
        <v>1004</v>
      </c>
      <c r="K60" s="165"/>
      <c r="L60" s="94">
        <v>27</v>
      </c>
      <c r="M60" s="80"/>
      <c r="N60" s="94"/>
      <c r="O60" s="92"/>
      <c r="P60" s="86"/>
    </row>
    <row r="61" spans="1:16" ht="15" x14ac:dyDescent="0.2">
      <c r="A61" s="45"/>
      <c r="B61" s="46" t="s">
        <v>34</v>
      </c>
      <c r="C61" s="47" t="str">
        <f>VLOOKUP(B61,'[1]Caractéristiques Bâtiments'!$A$1:$J$97,2,FALSE)</f>
        <v>Kessler</v>
      </c>
      <c r="D61" s="48" t="str">
        <f>VLOOKUP(B61,'[1]Caractéristiques Bâtiments'!$A$1:$J$97,3,FALSE)</f>
        <v>43, Bd François Mitterrand</v>
      </c>
      <c r="E61" s="48" t="s">
        <v>354</v>
      </c>
      <c r="F61" s="99">
        <f>J61+G61</f>
        <v>2523</v>
      </c>
      <c r="G61" s="139">
        <v>1350</v>
      </c>
      <c r="H61" s="140"/>
      <c r="I61" s="139"/>
      <c r="J61" s="140">
        <v>1173</v>
      </c>
      <c r="K61" s="165"/>
      <c r="L61" s="94">
        <v>28</v>
      </c>
      <c r="M61" s="80"/>
      <c r="N61" s="94"/>
      <c r="O61" s="92"/>
      <c r="P61" s="86"/>
    </row>
    <row r="62" spans="1:16" ht="15" x14ac:dyDescent="0.2">
      <c r="A62" s="45"/>
      <c r="B62" s="46" t="s">
        <v>40</v>
      </c>
      <c r="C62" s="47" t="str">
        <f>VLOOKUP(B62,'[1]Caractéristiques Bâtiments'!$A$1:$J$97,2,FALSE)</f>
        <v>Poncillon A</v>
      </c>
      <c r="D62" s="48" t="str">
        <f>VLOOKUP(B62,'[1]Caractéristiques Bâtiments'!$A$1:$J$97,3,FALSE)</f>
        <v>15, bis rue Poncillon</v>
      </c>
      <c r="E62" s="48" t="s">
        <v>354</v>
      </c>
      <c r="F62" s="100">
        <f>VLOOKUP(B62,'[1]Emprise UBP'!$A$1:$D$61,4,FALSE)</f>
        <v>1838.44</v>
      </c>
      <c r="G62" s="139">
        <v>180</v>
      </c>
      <c r="H62" s="140"/>
      <c r="I62" s="139"/>
      <c r="J62" s="140">
        <f>1180+335</f>
        <v>1515</v>
      </c>
      <c r="K62" s="165"/>
      <c r="L62" s="94">
        <v>32</v>
      </c>
      <c r="M62" s="80"/>
      <c r="N62" s="94"/>
      <c r="O62" s="92"/>
      <c r="P62" s="86"/>
    </row>
    <row r="63" spans="1:16" ht="15" x14ac:dyDescent="0.2">
      <c r="A63" s="45"/>
      <c r="B63" s="46" t="s">
        <v>42</v>
      </c>
      <c r="C63" s="47" t="str">
        <f>VLOOKUP(B63,'[1]Caractéristiques Bâtiments'!$A$1:$J$97,2,FALSE)</f>
        <v>Poncillon B</v>
      </c>
      <c r="D63" s="48" t="str">
        <f>VLOOKUP(B63,'[1]Caractéristiques Bâtiments'!$A$1:$J$97,3,FALSE)</f>
        <v>15, bis rue Poncillon</v>
      </c>
      <c r="E63" s="48" t="s">
        <v>354</v>
      </c>
      <c r="F63" s="59">
        <f>VLOOKUP(B63,'[1]Emprise UBP'!$A$1:$D$61,4,FALSE)</f>
        <v>2677.77</v>
      </c>
      <c r="G63" s="139">
        <v>2678</v>
      </c>
      <c r="H63" s="140"/>
      <c r="I63" s="139"/>
      <c r="J63" s="140"/>
      <c r="K63" s="165"/>
      <c r="L63" s="94">
        <v>33</v>
      </c>
      <c r="M63" s="80"/>
      <c r="N63" s="94"/>
      <c r="O63" s="92"/>
      <c r="P63" s="86"/>
    </row>
    <row r="64" spans="1:16" ht="15" x14ac:dyDescent="0.2">
      <c r="A64" s="45"/>
      <c r="B64" s="46" t="s">
        <v>39</v>
      </c>
      <c r="C64" s="47" t="str">
        <f>VLOOKUP(B64,'[1]Caractéristiques Bâtiments'!$A$1:$J$97,2,FALSE)</f>
        <v>Poncillon C</v>
      </c>
      <c r="D64" s="48" t="str">
        <f>VLOOKUP(B64,'[1]Caractéristiques Bâtiments'!$A$1:$J$97,3,FALSE)</f>
        <v>15, bis rue Poncillon</v>
      </c>
      <c r="E64" s="48" t="s">
        <v>354</v>
      </c>
      <c r="F64" s="59">
        <f>VLOOKUP(B64,'[1]Emprise UBP'!$A$1:$D$61,4,FALSE)</f>
        <v>193.61</v>
      </c>
      <c r="G64" s="139">
        <v>194</v>
      </c>
      <c r="H64" s="140"/>
      <c r="I64" s="139"/>
      <c r="J64" s="140"/>
      <c r="K64" s="165"/>
      <c r="L64" s="94">
        <v>33</v>
      </c>
      <c r="M64" s="80"/>
      <c r="N64" s="94"/>
      <c r="O64" s="92"/>
      <c r="P64" s="86"/>
    </row>
    <row r="65" spans="1:16" ht="15" x14ac:dyDescent="0.2">
      <c r="A65" s="45"/>
      <c r="B65" s="46" t="s">
        <v>41</v>
      </c>
      <c r="C65" s="47" t="str">
        <f>VLOOKUP(B65,'[1]Caractéristiques Bâtiments'!$A$1:$J$97,2,FALSE)</f>
        <v>Poncillon D</v>
      </c>
      <c r="D65" s="48" t="str">
        <f>VLOOKUP(B65,'[1]Caractéristiques Bâtiments'!$A$1:$J$97,3,FALSE)</f>
        <v>15, bis rue Poncillon</v>
      </c>
      <c r="E65" s="48" t="s">
        <v>354</v>
      </c>
      <c r="F65" s="59">
        <f>VLOOKUP(B65,'[1]Emprise UBP'!$A$1:$D$61,4,FALSE)</f>
        <v>144.62</v>
      </c>
      <c r="G65" s="139"/>
      <c r="H65" s="140"/>
      <c r="I65" s="139"/>
      <c r="J65" s="140"/>
      <c r="K65" s="165"/>
      <c r="L65" s="272"/>
      <c r="M65" s="269" t="s">
        <v>311</v>
      </c>
      <c r="N65" s="270"/>
      <c r="O65" s="270"/>
      <c r="P65" s="271"/>
    </row>
    <row r="66" spans="1:16" ht="15" x14ac:dyDescent="0.2">
      <c r="A66" s="45"/>
      <c r="B66" s="46" t="s">
        <v>273</v>
      </c>
      <c r="C66" s="47" t="str">
        <f>VLOOKUP(B66,'[1]Caractéristiques Bâtiments'!$A$1:$J$97,2,FALSE)</f>
        <v>Poncillon E</v>
      </c>
      <c r="D66" s="48" t="str">
        <f>VLOOKUP(B66,'[1]Caractéristiques Bâtiments'!$A$1:$J$97,3,FALSE)</f>
        <v>15, bis rue Poncillon</v>
      </c>
      <c r="E66" s="48" t="s">
        <v>354</v>
      </c>
      <c r="F66" s="59">
        <f>VLOOKUP(B66,'[1]Emprise UBP'!$A$1:$D$61,4,FALSE)</f>
        <v>662.02</v>
      </c>
      <c r="G66" s="139"/>
      <c r="H66" s="140"/>
      <c r="I66" s="139"/>
      <c r="J66" s="140"/>
      <c r="K66" s="165"/>
      <c r="L66" s="272"/>
      <c r="M66" s="269" t="s">
        <v>311</v>
      </c>
      <c r="N66" s="270"/>
      <c r="O66" s="270"/>
      <c r="P66" s="271"/>
    </row>
    <row r="67" spans="1:16" ht="15" x14ac:dyDescent="0.2">
      <c r="A67" s="45"/>
      <c r="B67" s="46" t="s">
        <v>274</v>
      </c>
      <c r="C67" s="47" t="str">
        <f>VLOOKUP(B67,'[1]Caractéristiques Bâtiments'!$A$1:$J$97,2,FALSE)</f>
        <v>Jaude</v>
      </c>
      <c r="D67" s="48" t="str">
        <f>VLOOKUP(B67,'[1]Caractéristiques Bâtiments'!$A$1:$J$97,3,FALSE)</f>
        <v>11, Bd Charles de Gaulle</v>
      </c>
      <c r="E67" s="48" t="s">
        <v>354</v>
      </c>
      <c r="F67" s="59">
        <f>VLOOKUP(B67,'[1]Emprise UdA'!$A$3:$B$44,2,FALSE)</f>
        <v>1516</v>
      </c>
      <c r="G67" s="139">
        <v>1516</v>
      </c>
      <c r="H67" s="140"/>
      <c r="I67" s="139"/>
      <c r="J67" s="140"/>
      <c r="K67" s="165"/>
      <c r="L67" s="94">
        <v>49</v>
      </c>
      <c r="M67" s="80"/>
      <c r="N67" s="94"/>
      <c r="O67" s="92"/>
      <c r="P67" s="86"/>
    </row>
    <row r="68" spans="1:16" ht="15" x14ac:dyDescent="0.2">
      <c r="A68" s="45"/>
      <c r="B68" s="101" t="s">
        <v>275</v>
      </c>
      <c r="C68" s="102" t="str">
        <f>VLOOKUP(B68,'[1]Caractéristiques Bâtiments'!$A$1:$J$97,2,FALSE)</f>
        <v>Centre d'affaires Gergovia</v>
      </c>
      <c r="D68" s="103" t="str">
        <f>VLOOKUP(B68,'[1]Caractéristiques Bâtiments'!$A$1:$J$97,3,FALSE)</f>
        <v>65, Bd François Mitterrand</v>
      </c>
      <c r="E68" s="103" t="s">
        <v>354</v>
      </c>
      <c r="F68" s="104">
        <f>VLOOKUP(B68,'[1]Emprise UdA'!$A$3:$B$44,2,FALSE)</f>
        <v>410</v>
      </c>
      <c r="G68" s="139"/>
      <c r="H68" s="140"/>
      <c r="I68" s="139"/>
      <c r="J68" s="140"/>
      <c r="K68" s="165"/>
      <c r="L68" s="115"/>
      <c r="M68" s="105" t="s">
        <v>319</v>
      </c>
      <c r="N68" s="83"/>
      <c r="O68" s="91"/>
      <c r="P68" s="84"/>
    </row>
    <row r="69" spans="1:16" ht="15" x14ac:dyDescent="0.2">
      <c r="A69" s="45"/>
      <c r="B69" s="49" t="s">
        <v>29</v>
      </c>
      <c r="C69" s="47" t="str">
        <f>VLOOKUP(B69,'[1]Caractéristiques Bâtiments'!$A$1:$J$97,2,FALSE)</f>
        <v>Carnot</v>
      </c>
      <c r="D69" s="48" t="str">
        <f>VLOOKUP(B69,'[1]Caractéristiques Bâtiments'!$A$1:$J$97,3,FALSE)</f>
        <v>34, avenue Carnot</v>
      </c>
      <c r="E69" s="48" t="s">
        <v>354</v>
      </c>
      <c r="F69" s="59">
        <f>VLOOKUP(B69,'[1]Emprise UBP'!$A$1:$D$61,4,FALSE)</f>
        <v>3124.54</v>
      </c>
      <c r="G69" s="139">
        <f>50+70+50+720</f>
        <v>890</v>
      </c>
      <c r="H69" s="140"/>
      <c r="I69" s="139">
        <f>F69-G69</f>
        <v>2234.54</v>
      </c>
      <c r="J69" s="140"/>
      <c r="K69" s="165"/>
      <c r="L69" s="94">
        <v>34</v>
      </c>
      <c r="M69" s="80"/>
      <c r="N69" s="94"/>
      <c r="O69" s="92"/>
      <c r="P69" s="86"/>
    </row>
    <row r="70" spans="1:16" ht="15" x14ac:dyDescent="0.2">
      <c r="A70" s="45"/>
      <c r="B70" s="49" t="s">
        <v>276</v>
      </c>
      <c r="C70" s="47" t="str">
        <f>VLOOKUP(B70,'[1]Caractéristiques Bâtiments'!$A$1:$J$97,2,FALSE)</f>
        <v>Angle Collomp</v>
      </c>
      <c r="D70" s="48" t="str">
        <f>VLOOKUP(B70,'[1]Caractéristiques Bâtiments'!$A$1:$J$97,3,FALSE)</f>
        <v>34, avenue Carnot</v>
      </c>
      <c r="E70" s="48" t="s">
        <v>354</v>
      </c>
      <c r="F70" s="59" t="str">
        <f>VLOOKUP(B70,'[1]Emprise UBP'!$A$1:$D$61,4,FALSE)</f>
        <v>Voir Carnot</v>
      </c>
      <c r="G70" s="139"/>
      <c r="H70" s="140"/>
      <c r="I70" s="139"/>
      <c r="J70" s="140"/>
      <c r="K70" s="165"/>
      <c r="L70" s="94">
        <v>34</v>
      </c>
      <c r="M70" s="80"/>
      <c r="N70" s="94"/>
      <c r="O70" s="92"/>
      <c r="P70" s="86"/>
    </row>
    <row r="71" spans="1:16" ht="15" x14ac:dyDescent="0.2">
      <c r="A71" s="45"/>
      <c r="B71" s="46" t="s">
        <v>37</v>
      </c>
      <c r="C71" s="47" t="str">
        <f>VLOOKUP(B71,'[1]Caractéristiques Bâtiments'!$A$1:$J$97,2,FALSE)</f>
        <v>Paul Collomp</v>
      </c>
      <c r="D71" s="48" t="str">
        <f>VLOOKUP(B71,'[1]Caractéristiques Bâtiments'!$A$1:$J$97,3,FALSE)</f>
        <v>17, rue Paul Collomp</v>
      </c>
      <c r="E71" s="48" t="s">
        <v>354</v>
      </c>
      <c r="F71" s="59">
        <f>VLOOKUP(B71,'[1]Emprise UBP'!$A$1:$D$61,4,FALSE)</f>
        <v>1010.14</v>
      </c>
      <c r="G71" s="139">
        <v>1010</v>
      </c>
      <c r="H71" s="140"/>
      <c r="I71" s="139"/>
      <c r="J71" s="140"/>
      <c r="K71" s="165"/>
      <c r="L71" s="94">
        <v>34</v>
      </c>
      <c r="M71" s="80"/>
      <c r="N71" s="94"/>
      <c r="O71" s="92"/>
      <c r="P71" s="86"/>
    </row>
    <row r="72" spans="1:16" ht="15" x14ac:dyDescent="0.2">
      <c r="A72" s="45"/>
      <c r="B72" s="46" t="s">
        <v>35</v>
      </c>
      <c r="C72" s="47" t="str">
        <f>VLOOKUP(B72,'[1]Caractéristiques Bâtiments'!$A$1:$J$97,2,FALSE)</f>
        <v>Manège</v>
      </c>
      <c r="D72" s="48" t="str">
        <f>VLOOKUP(B72,'[1]Caractéristiques Bâtiments'!$A$1:$J$97,3,FALSE)</f>
        <v>34, avenue Carnot</v>
      </c>
      <c r="E72" s="48" t="s">
        <v>354</v>
      </c>
      <c r="F72" s="59">
        <f>VLOOKUP(B72,'[1]Emprise UBP'!$A$1:$D$61,4,FALSE)</f>
        <v>1522.41</v>
      </c>
      <c r="G72" s="139"/>
      <c r="H72" s="140"/>
      <c r="I72" s="139">
        <v>1522</v>
      </c>
      <c r="J72" s="140"/>
      <c r="K72" s="165"/>
      <c r="L72" s="94">
        <v>35</v>
      </c>
      <c r="M72" s="80"/>
      <c r="N72" s="94"/>
      <c r="O72" s="92"/>
      <c r="P72" s="86"/>
    </row>
    <row r="73" spans="1:16" ht="15" x14ac:dyDescent="0.2">
      <c r="A73" s="45"/>
      <c r="B73" s="46" t="s">
        <v>31</v>
      </c>
      <c r="C73" s="47" t="str">
        <f>VLOOKUP(B73,'[1]Caractéristiques Bâtiments'!$A$1:$J$97,2,FALSE)</f>
        <v>Amboise</v>
      </c>
      <c r="D73" s="48" t="str">
        <f>VLOOKUP(B73,'[1]Caractéristiques Bâtiments'!$A$1:$J$97,3,FALSE)</f>
        <v>34, avenue Carnot</v>
      </c>
      <c r="E73" s="48" t="s">
        <v>354</v>
      </c>
      <c r="F73" s="59">
        <f>VLOOKUP(B73,'[1]Emprise UBP'!$A$1:$D$61,4,FALSE)</f>
        <v>1036.17</v>
      </c>
      <c r="G73" s="139">
        <v>1036</v>
      </c>
      <c r="H73" s="140"/>
      <c r="I73" s="139"/>
      <c r="J73" s="140"/>
      <c r="K73" s="165"/>
      <c r="L73" s="94">
        <v>36</v>
      </c>
      <c r="M73" s="80"/>
      <c r="N73" s="94"/>
      <c r="O73" s="92"/>
      <c r="P73" s="86"/>
    </row>
    <row r="74" spans="1:16" ht="15" x14ac:dyDescent="0.2">
      <c r="A74" s="45"/>
      <c r="B74" s="101" t="s">
        <v>28</v>
      </c>
      <c r="C74" s="102" t="str">
        <f>VLOOKUP(B74,'[1]Caractéristiques Bâtiments'!$A$1:$J$97,2,FALSE)</f>
        <v>Lafayette</v>
      </c>
      <c r="D74" s="103" t="str">
        <f>VLOOKUP(B74,'[1]Caractéristiques Bâtiments'!$A$1:$J$97,3,FALSE)</f>
        <v>1, Bd Lafayette</v>
      </c>
      <c r="E74" s="103" t="s">
        <v>354</v>
      </c>
      <c r="F74" s="104">
        <f>VLOOKUP(B74,'[1]Emprise UBP'!$A$1:$D$61,4,FALSE)</f>
        <v>2343.5100000000002</v>
      </c>
      <c r="G74" s="139"/>
      <c r="H74" s="140"/>
      <c r="I74" s="139"/>
      <c r="J74" s="140"/>
      <c r="K74" s="165"/>
      <c r="L74" s="94">
        <v>37</v>
      </c>
      <c r="M74" s="105" t="s">
        <v>319</v>
      </c>
      <c r="N74" s="83"/>
      <c r="O74" s="91"/>
      <c r="P74" s="84"/>
    </row>
    <row r="75" spans="1:16" ht="15" x14ac:dyDescent="0.2">
      <c r="A75" s="45"/>
      <c r="B75" s="46" t="s">
        <v>277</v>
      </c>
      <c r="C75" s="47" t="str">
        <f>VLOOKUP(B75,'[1]Caractéristiques Bâtiments'!$A$1:$J$97,2,FALSE)</f>
        <v>Cratère</v>
      </c>
      <c r="D75" s="48" t="str">
        <f>VLOOKUP(B75,'[1]Caractéristiques Bâtiments'!$A$1:$J$97,3,FALSE)</f>
        <v xml:space="preserve"> </v>
      </c>
      <c r="E75" s="48" t="s">
        <v>354</v>
      </c>
      <c r="F75" s="59" t="s">
        <v>278</v>
      </c>
      <c r="G75" s="139"/>
      <c r="H75" s="140"/>
      <c r="I75" s="139"/>
      <c r="J75" s="140"/>
      <c r="K75" s="165"/>
      <c r="L75" s="94">
        <v>48</v>
      </c>
      <c r="M75" s="187" t="s">
        <v>352</v>
      </c>
      <c r="N75" s="83"/>
      <c r="O75" s="91"/>
      <c r="P75" s="84"/>
    </row>
    <row r="76" spans="1:16" ht="15" x14ac:dyDescent="0.2">
      <c r="A76" s="45"/>
      <c r="B76" s="46" t="s">
        <v>30</v>
      </c>
      <c r="C76" s="47" t="str">
        <f>VLOOKUP(B76,'[1]Caractéristiques Bâtiments'!$A$1:$J$97,2,FALSE)</f>
        <v>Château</v>
      </c>
      <c r="D76" s="48" t="str">
        <f>VLOOKUP(B76,'[1]Caractéristiques Bâtiments'!$A$1:$J$97,3,FALSE)</f>
        <v>36, avenue Jaurès</v>
      </c>
      <c r="E76" s="48" t="str">
        <f>VLOOKUP(B76,'[1]Caractéristiques Bâtiments'!$A$1:$J$97,4,FALSE)</f>
        <v>CHAMALIERES</v>
      </c>
      <c r="F76" s="59">
        <f>VLOOKUP(B76,'[1]Emprise UBP'!$A$1:$D$61,4,FALSE)</f>
        <v>421.55</v>
      </c>
      <c r="G76" s="139"/>
      <c r="H76" s="140"/>
      <c r="I76" s="139">
        <f>F76-J76</f>
        <v>341.55</v>
      </c>
      <c r="J76" s="140">
        <v>80</v>
      </c>
      <c r="K76" s="165"/>
      <c r="L76" s="94">
        <v>41</v>
      </c>
      <c r="M76" s="80"/>
      <c r="N76" s="83"/>
      <c r="O76" s="91"/>
      <c r="P76" s="84"/>
    </row>
    <row r="77" spans="1:16" ht="15" x14ac:dyDescent="0.2">
      <c r="A77" s="45"/>
      <c r="B77" s="46" t="s">
        <v>32</v>
      </c>
      <c r="C77" s="47" t="str">
        <f>VLOOKUP(B77,'[1]Caractéristiques Bâtiments'!$A$1:$J$97,2,FALSE)</f>
        <v>Jaurès</v>
      </c>
      <c r="D77" s="48" t="str">
        <f>VLOOKUP(B77,'[1]Caractéristiques Bâtiments'!$A$1:$J$97,3,FALSE)</f>
        <v>36, avenue Jaurès</v>
      </c>
      <c r="E77" s="48" t="str">
        <f>VLOOKUP(B77,'[1]Caractéristiques Bâtiments'!$A$1:$J$97,4,FALSE)</f>
        <v>CHAMALIERES</v>
      </c>
      <c r="F77" s="100">
        <f>VLOOKUP(B77,'[1]Emprise UBP'!$A$1:$D$61,4,FALSE)</f>
        <v>4157.1099999999997</v>
      </c>
      <c r="G77" s="139">
        <f>F77-H77-J77-K77</f>
        <v>-117.89000000000033</v>
      </c>
      <c r="H77" s="140">
        <v>590</v>
      </c>
      <c r="I77" s="139"/>
      <c r="J77" s="140">
        <f>415+1000+580</f>
        <v>1995</v>
      </c>
      <c r="K77" s="166">
        <f>290+1400</f>
        <v>1690</v>
      </c>
      <c r="L77" s="94">
        <v>38</v>
      </c>
      <c r="M77" s="80"/>
      <c r="N77" s="94"/>
      <c r="O77" s="92"/>
      <c r="P77" s="86"/>
    </row>
    <row r="78" spans="1:16" ht="15" x14ac:dyDescent="0.2">
      <c r="A78" s="45"/>
      <c r="B78" s="46" t="s">
        <v>38</v>
      </c>
      <c r="C78" s="47" t="str">
        <f>VLOOKUP(B78,'[1]Caractéristiques Bâtiments'!$A$1:$J$97,2,FALSE)</f>
        <v>Dolet</v>
      </c>
      <c r="D78" s="48" t="str">
        <f>VLOOKUP(B78,'[1]Caractéristiques Bâtiments'!$A$1:$J$97,3,FALSE)</f>
        <v>25, rue Etienne Dolet</v>
      </c>
      <c r="E78" s="48" t="s">
        <v>354</v>
      </c>
      <c r="F78" s="59">
        <f>VLOOKUP(B78,'[1]Emprise UdA'!$A$3:$B$44,2,FALSE)</f>
        <v>401</v>
      </c>
      <c r="G78" s="139">
        <v>401</v>
      </c>
      <c r="H78" s="140"/>
      <c r="I78" s="139"/>
      <c r="J78" s="140"/>
      <c r="K78" s="165"/>
      <c r="L78" s="266"/>
      <c r="M78" s="208" t="s">
        <v>311</v>
      </c>
      <c r="N78" s="213"/>
      <c r="O78" s="213"/>
      <c r="P78" s="267"/>
    </row>
    <row r="79" spans="1:16" ht="15" x14ac:dyDescent="0.2">
      <c r="A79" s="45" t="s">
        <v>279</v>
      </c>
      <c r="B79" s="46"/>
      <c r="C79" s="47"/>
      <c r="D79" s="48"/>
      <c r="E79" s="48"/>
      <c r="F79" s="59"/>
      <c r="G79" s="139"/>
      <c r="H79" s="140"/>
      <c r="I79" s="139"/>
      <c r="J79" s="140"/>
      <c r="K79" s="165"/>
      <c r="L79" s="94"/>
      <c r="M79" s="80"/>
      <c r="N79" s="82"/>
      <c r="O79" s="90"/>
      <c r="P79" s="61"/>
    </row>
    <row r="80" spans="1:16" ht="15" x14ac:dyDescent="0.2">
      <c r="A80" s="45"/>
      <c r="B80" s="46" t="s">
        <v>280</v>
      </c>
      <c r="C80" s="47" t="str">
        <f>VLOOKUP(B80,'[1]Caractéristiques Bâtiments'!$A$1:$J$97,2,FALSE)</f>
        <v>Dunant</v>
      </c>
      <c r="D80" s="48" t="str">
        <f>VLOOKUP(B80,'[1]Caractéristiques Bâtiments'!$A$1:$J$97,3,FALSE)</f>
        <v>28, place Henri-Dunant</v>
      </c>
      <c r="E80" s="48" t="s">
        <v>354</v>
      </c>
      <c r="F80" s="59">
        <f>VLOOKUP(B80,'[1]Emprise UdA'!$A$3:$B$44,2,FALSE)</f>
        <v>5858</v>
      </c>
      <c r="G80" s="139">
        <v>5858</v>
      </c>
      <c r="H80" s="140"/>
      <c r="I80" s="139"/>
      <c r="J80" s="140"/>
      <c r="K80" s="165"/>
      <c r="L80" s="94">
        <v>53</v>
      </c>
      <c r="M80" s="80"/>
      <c r="N80" s="94"/>
      <c r="O80" s="92"/>
      <c r="P80" s="86"/>
    </row>
    <row r="81" spans="1:16" ht="15" x14ac:dyDescent="0.2">
      <c r="A81" s="45"/>
      <c r="B81" s="46" t="s">
        <v>281</v>
      </c>
      <c r="C81" s="47" t="str">
        <f>VLOOKUP(B81,'[1]Caractéristiques Bâtiments'!$A$1:$J$97,2,FALSE)</f>
        <v>CRBC</v>
      </c>
      <c r="D81" s="48" t="str">
        <f>VLOOKUP(B81,'[1]Caractéristiques Bâtiments'!$A$1:$J$97,3,FALSE)</f>
        <v>28, place Henri-Dunant</v>
      </c>
      <c r="E81" s="48" t="s">
        <v>354</v>
      </c>
      <c r="F81" s="59">
        <v>2369.77</v>
      </c>
      <c r="G81" s="139">
        <v>2370</v>
      </c>
      <c r="H81" s="140"/>
      <c r="I81" s="139"/>
      <c r="J81" s="140"/>
      <c r="K81" s="165"/>
      <c r="L81" s="94">
        <v>53</v>
      </c>
      <c r="M81" s="80"/>
      <c r="N81" s="94"/>
      <c r="O81" s="92"/>
      <c r="P81" s="86"/>
    </row>
    <row r="82" spans="1:16" ht="15" x14ac:dyDescent="0.2">
      <c r="A82" s="45"/>
      <c r="B82" s="46" t="s">
        <v>282</v>
      </c>
      <c r="C82" s="47" t="str">
        <f>VLOOKUP(B82,'[1]Caractéristiques Bâtiments'!$A$1:$J$97,2,FALSE)</f>
        <v>CBRV</v>
      </c>
      <c r="D82" s="48" t="str">
        <f>VLOOKUP(B82,'[1]Caractéristiques Bâtiments'!$A$1:$J$97,3,FALSE)</f>
        <v>28, place Henri-Dunant</v>
      </c>
      <c r="E82" s="48" t="s">
        <v>283</v>
      </c>
      <c r="F82" s="59">
        <f>VLOOKUP(B82,'[1]Emprise UdA'!$A$3:$B$44,2,FALSE)</f>
        <v>945</v>
      </c>
      <c r="G82" s="139">
        <v>945</v>
      </c>
      <c r="H82" s="140"/>
      <c r="I82" s="139"/>
      <c r="J82" s="140"/>
      <c r="K82" s="165"/>
      <c r="L82" s="94">
        <v>53</v>
      </c>
      <c r="M82" s="80"/>
      <c r="N82" s="94"/>
      <c r="O82" s="92"/>
      <c r="P82" s="86"/>
    </row>
    <row r="83" spans="1:16" ht="15" x14ac:dyDescent="0.2">
      <c r="A83" s="45"/>
      <c r="B83" s="46" t="s">
        <v>284</v>
      </c>
      <c r="C83" s="47" t="str">
        <f>VLOOKUP(B83,'[1]Caractéristiques Bâtiments'!$A$1:$J$97,2,FALSE)</f>
        <v>Montalembert</v>
      </c>
      <c r="D83" s="48" t="str">
        <f>VLOOKUP(B83,'[1]Caractéristiques Bâtiments'!$A$1:$J$97,3,FALSE)</f>
        <v>28, place Henri-Dunant</v>
      </c>
      <c r="E83" s="48" t="s">
        <v>354</v>
      </c>
      <c r="F83" s="59">
        <f>VLOOKUP(B83,'[1]Emprise UdA'!$A$3:$B$44,2,FALSE)</f>
        <v>559</v>
      </c>
      <c r="G83" s="139">
        <v>439</v>
      </c>
      <c r="H83" s="140"/>
      <c r="I83" s="139"/>
      <c r="J83" s="140">
        <v>120</v>
      </c>
      <c r="K83" s="165"/>
      <c r="L83" s="94">
        <v>50</v>
      </c>
      <c r="M83" s="80"/>
      <c r="N83" s="94"/>
      <c r="O83" s="92"/>
      <c r="P83" s="86"/>
    </row>
    <row r="84" spans="1:16" ht="15" x14ac:dyDescent="0.2">
      <c r="A84" s="45"/>
      <c r="B84" s="46" t="s">
        <v>285</v>
      </c>
      <c r="C84" s="47" t="str">
        <f>VLOOKUP(B84,'[1]Caractéristiques Bâtiments'!$A$1:$J$97,2,FALSE)</f>
        <v>3C</v>
      </c>
      <c r="D84" s="48" t="str">
        <f>VLOOKUP(B84,'[1]Caractéristiques Bâtiments'!$A$1:$J$97,3,FALSE)</f>
        <v>58, rue Montalembert</v>
      </c>
      <c r="E84" s="48" t="s">
        <v>283</v>
      </c>
      <c r="F84" s="59">
        <f>VLOOKUP(B84,'[1]Emprise UdA'!$A$3:$B$44,2,FALSE)</f>
        <v>1552</v>
      </c>
      <c r="G84" s="139">
        <v>1552</v>
      </c>
      <c r="H84" s="140"/>
      <c r="I84" s="139"/>
      <c r="J84" s="140"/>
      <c r="K84" s="165"/>
      <c r="L84" s="94">
        <v>53</v>
      </c>
      <c r="M84" s="80"/>
      <c r="N84" s="94"/>
      <c r="O84" s="92"/>
      <c r="P84" s="86"/>
    </row>
    <row r="85" spans="1:16" ht="15" x14ac:dyDescent="0.2">
      <c r="A85" s="45"/>
      <c r="B85" s="46" t="s">
        <v>286</v>
      </c>
      <c r="C85" s="47" t="str">
        <f>VLOOKUP(B85,'[1]Caractéristiques Bâtiments'!$A$1:$J$97,2,FALSE)</f>
        <v>Soute à solvants</v>
      </c>
      <c r="D85" s="48" t="str">
        <f>VLOOKUP(B85,'[1]Caractéristiques Bâtiments'!$A$1:$J$97,3,FALSE)</f>
        <v>Rue des Liondards</v>
      </c>
      <c r="E85" s="48" t="str">
        <f>VLOOKUP(B85,'[1]Caractéristiques Bâtiments'!$A$1:$J$97,4,FALSE)</f>
        <v>BEAUMONT</v>
      </c>
      <c r="F85" s="59">
        <v>110</v>
      </c>
      <c r="G85" s="139">
        <v>110</v>
      </c>
      <c r="H85" s="140"/>
      <c r="I85" s="139"/>
      <c r="J85" s="140"/>
      <c r="K85" s="165"/>
      <c r="L85" s="94">
        <v>53</v>
      </c>
      <c r="M85" s="80"/>
      <c r="N85" s="94"/>
      <c r="O85" s="92"/>
      <c r="P85" s="86"/>
    </row>
    <row r="86" spans="1:16" ht="15" x14ac:dyDescent="0.2">
      <c r="A86" s="45"/>
      <c r="B86" s="46" t="s">
        <v>287</v>
      </c>
      <c r="C86" s="47" t="str">
        <f>VLOOKUP(B86,'[1]Caractéristiques Bâtiments'!$A$1:$J$97,2,FALSE)</f>
        <v>Local stockage gaz</v>
      </c>
      <c r="D86" s="48" t="str">
        <f>VLOOKUP(B86,'[1]Caractéristiques Bâtiments'!$A$1:$J$97,3,FALSE)</f>
        <v xml:space="preserve"> </v>
      </c>
      <c r="E86" s="48" t="s">
        <v>283</v>
      </c>
      <c r="F86" s="59">
        <v>50</v>
      </c>
      <c r="G86" s="139">
        <v>50</v>
      </c>
      <c r="H86" s="140"/>
      <c r="I86" s="139"/>
      <c r="J86" s="140"/>
      <c r="K86" s="165"/>
      <c r="L86" s="266"/>
      <c r="M86" s="208" t="s">
        <v>311</v>
      </c>
      <c r="N86" s="213"/>
      <c r="O86" s="213"/>
      <c r="P86" s="267"/>
    </row>
    <row r="87" spans="1:16" ht="15" x14ac:dyDescent="0.2">
      <c r="A87" s="45"/>
      <c r="B87" s="46" t="s">
        <v>288</v>
      </c>
      <c r="C87" s="47" t="str">
        <f>VLOOKUP(B87,'[1]Caractéristiques Bâtiments'!$A$1:$J$97,2,FALSE)</f>
        <v>Local livraison HT BT</v>
      </c>
      <c r="D87" s="48" t="str">
        <f>VLOOKUP(B87,'[1]Caractéristiques Bâtiments'!$A$1:$J$97,3,FALSE)</f>
        <v xml:space="preserve"> </v>
      </c>
      <c r="E87" s="48" t="s">
        <v>283</v>
      </c>
      <c r="F87" s="59">
        <v>80</v>
      </c>
      <c r="G87" s="139">
        <v>80</v>
      </c>
      <c r="H87" s="140"/>
      <c r="I87" s="139"/>
      <c r="J87" s="140"/>
      <c r="K87" s="165"/>
      <c r="L87" s="94">
        <v>53</v>
      </c>
      <c r="M87" s="80"/>
      <c r="N87" s="94"/>
      <c r="O87" s="92"/>
      <c r="P87" s="86"/>
    </row>
    <row r="88" spans="1:16" ht="15" x14ac:dyDescent="0.2">
      <c r="A88" s="45" t="s">
        <v>289</v>
      </c>
      <c r="B88" s="46"/>
      <c r="C88" s="47"/>
      <c r="D88" s="48"/>
      <c r="E88" s="48"/>
      <c r="F88" s="59"/>
      <c r="G88" s="139"/>
      <c r="H88" s="140"/>
      <c r="I88" s="139"/>
      <c r="J88" s="140"/>
      <c r="K88" s="165"/>
      <c r="L88" s="94"/>
      <c r="M88" s="80"/>
      <c r="N88" s="82"/>
      <c r="O88" s="90"/>
      <c r="P88" s="61"/>
    </row>
    <row r="89" spans="1:16" ht="15" x14ac:dyDescent="0.2">
      <c r="A89" s="45"/>
      <c r="B89" s="46" t="s">
        <v>290</v>
      </c>
      <c r="C89" s="47" t="str">
        <f>VLOOKUP(B89,'[1]Caractéristiques Bâtiments'!$A$1:$J$97,2,FALSE)</f>
        <v>Estaing</v>
      </c>
      <c r="D89" s="48" t="str">
        <f>VLOOKUP(B89,'[1]Caractéristiques Bâtiments'!$A$1:$J$97,3,FALSE)</f>
        <v>2, rue Braga</v>
      </c>
      <c r="E89" s="48" t="s">
        <v>354</v>
      </c>
      <c r="F89" s="59">
        <f>VLOOKUP(B89,'[1]Emprise UdA'!$A$3:$B$44,2,FALSE)</f>
        <v>2438</v>
      </c>
      <c r="G89" s="139">
        <f>F89-K89</f>
        <v>2258</v>
      </c>
      <c r="H89" s="140"/>
      <c r="I89" s="139"/>
      <c r="J89" s="140"/>
      <c r="K89" s="165">
        <v>180</v>
      </c>
      <c r="L89" s="94">
        <v>44</v>
      </c>
      <c r="M89" s="80"/>
      <c r="N89" s="94"/>
      <c r="O89" s="92"/>
      <c r="P89" s="86"/>
    </row>
    <row r="90" spans="1:16" ht="15" x14ac:dyDescent="0.2">
      <c r="A90" s="45" t="s">
        <v>291</v>
      </c>
      <c r="B90" s="46"/>
      <c r="C90" s="47"/>
      <c r="D90" s="48"/>
      <c r="E90" s="48"/>
      <c r="F90" s="59"/>
      <c r="G90" s="139"/>
      <c r="H90" s="140"/>
      <c r="I90" s="139"/>
      <c r="J90" s="140"/>
      <c r="K90" s="165"/>
      <c r="L90" s="94"/>
      <c r="M90" s="80"/>
      <c r="N90" s="82"/>
      <c r="O90" s="90"/>
      <c r="P90" s="61"/>
    </row>
    <row r="91" spans="1:16" ht="15" x14ac:dyDescent="0.2">
      <c r="A91" s="45"/>
      <c r="B91" s="111" t="s">
        <v>292</v>
      </c>
      <c r="C91" s="106" t="str">
        <f>VLOOKUP(B91,'[1]Caractéristiques Bâtiments'!$A$1:$J$97,2,FALSE)</f>
        <v>Louise Michel</v>
      </c>
      <c r="D91" s="107" t="str">
        <f>VLOOKUP(B91,'[1]Caractéristiques Bâtiments'!$A$1:$J$97,3,FALSE)</f>
        <v>61, route de Chateaugay</v>
      </c>
      <c r="E91" s="107" t="str">
        <f>VLOOKUP(B91,'[1]Caractéristiques Bâtiments'!$A$1:$J$97,4,FALSE)</f>
        <v>CEBAZAT</v>
      </c>
      <c r="F91" s="108"/>
      <c r="G91" s="139"/>
      <c r="H91" s="140"/>
      <c r="I91" s="139"/>
      <c r="J91" s="140"/>
      <c r="K91" s="165"/>
      <c r="L91" s="115"/>
      <c r="M91" s="105" t="s">
        <v>319</v>
      </c>
      <c r="N91" s="83"/>
      <c r="O91" s="91"/>
      <c r="P91" s="84"/>
    </row>
    <row r="92" spans="1:16" ht="15" x14ac:dyDescent="0.2">
      <c r="A92" s="45" t="s">
        <v>293</v>
      </c>
      <c r="B92" s="46"/>
      <c r="C92" s="47"/>
      <c r="D92" s="48"/>
      <c r="E92" s="48"/>
      <c r="F92" s="59"/>
      <c r="G92" s="139"/>
      <c r="H92" s="140"/>
      <c r="I92" s="139"/>
      <c r="J92" s="140"/>
      <c r="K92" s="165"/>
      <c r="L92" s="94"/>
      <c r="M92" s="80"/>
      <c r="N92" s="82"/>
      <c r="O92" s="90"/>
      <c r="P92" s="61"/>
    </row>
    <row r="93" spans="1:16" ht="15" x14ac:dyDescent="0.2">
      <c r="A93" s="45"/>
      <c r="B93" s="46" t="s">
        <v>43</v>
      </c>
      <c r="C93" s="47" t="str">
        <f>VLOOKUP(B93,'[1]Caractéristiques Bâtiments'!$A$1:$J$97,2,FALSE)</f>
        <v>Station Verrier</v>
      </c>
      <c r="D93" s="48" t="str">
        <f>VLOOKUP(B93,'[1]Caractéristiques Bâtiments'!$A$1:$J$97,3,FALSE)</f>
        <v>Rue du Lavoir</v>
      </c>
      <c r="E93" s="48" t="str">
        <f>VLOOKUP(B93,'[1]Caractéristiques Bâtiments'!$A$1:$J$97,4,FALSE)</f>
        <v>BESSE</v>
      </c>
      <c r="F93" s="59">
        <f>VLOOKUP(B93,'[1]Emprise UBP'!$A$1:$D$61,4,FALSE)</f>
        <v>517.66</v>
      </c>
      <c r="G93" s="139">
        <v>150</v>
      </c>
      <c r="H93" s="140"/>
      <c r="I93" s="161">
        <f>F93-G93</f>
        <v>367.65999999999997</v>
      </c>
      <c r="J93" s="140"/>
      <c r="K93" s="165"/>
      <c r="L93" s="94">
        <v>39</v>
      </c>
      <c r="M93" s="80"/>
      <c r="N93" s="94"/>
      <c r="O93" s="92"/>
      <c r="P93" s="86"/>
    </row>
    <row r="94" spans="1:16" ht="15" x14ac:dyDescent="0.2">
      <c r="A94" s="45" t="s">
        <v>294</v>
      </c>
      <c r="B94" s="46"/>
      <c r="C94" s="47"/>
      <c r="D94" s="48"/>
      <c r="E94" s="48"/>
      <c r="F94" s="59"/>
      <c r="G94" s="139"/>
      <c r="H94" s="140"/>
      <c r="I94" s="139"/>
      <c r="J94" s="140"/>
      <c r="K94" s="165"/>
      <c r="L94" s="94"/>
      <c r="M94" s="80"/>
      <c r="N94" s="82"/>
      <c r="O94" s="90"/>
      <c r="P94" s="61"/>
    </row>
    <row r="95" spans="1:16" ht="15" x14ac:dyDescent="0.2">
      <c r="A95" s="45"/>
      <c r="B95" s="111" t="s">
        <v>295</v>
      </c>
      <c r="C95" s="106" t="str">
        <f>VLOOKUP(B95,'[1]Caractéristiques Bâtiments'!$A$1:$J$97,2,FALSE)</f>
        <v>Chalet Puy de Dôme</v>
      </c>
      <c r="D95" s="107" t="str">
        <f>VLOOKUP(B95,'[1]Caractéristiques Bâtiments'!$A$1:$J$97,3,FALSE)</f>
        <v>Sommet du Puy de Dôme</v>
      </c>
      <c r="E95" s="107" t="s">
        <v>296</v>
      </c>
      <c r="F95" s="108"/>
      <c r="G95" s="139"/>
      <c r="H95" s="140"/>
      <c r="I95" s="139"/>
      <c r="J95" s="140"/>
      <c r="K95" s="165"/>
      <c r="L95" s="117">
        <v>59</v>
      </c>
      <c r="M95" s="110" t="s">
        <v>319</v>
      </c>
      <c r="N95" s="83"/>
      <c r="O95" s="91"/>
      <c r="P95" s="84"/>
    </row>
    <row r="96" spans="1:16" ht="15" x14ac:dyDescent="0.2">
      <c r="A96" s="45" t="s">
        <v>297</v>
      </c>
      <c r="B96" s="46"/>
      <c r="C96" s="47"/>
      <c r="D96" s="48"/>
      <c r="E96" s="48"/>
      <c r="F96" s="59"/>
      <c r="G96" s="139"/>
      <c r="H96" s="140"/>
      <c r="I96" s="139"/>
      <c r="J96" s="140"/>
      <c r="K96" s="165"/>
      <c r="L96" s="94"/>
      <c r="M96" s="80"/>
      <c r="N96" s="82"/>
      <c r="O96" s="90"/>
      <c r="P96" s="61"/>
    </row>
    <row r="97" spans="1:16" ht="15" x14ac:dyDescent="0.2">
      <c r="A97" s="45"/>
      <c r="B97" s="46" t="s">
        <v>44</v>
      </c>
      <c r="C97" s="47" t="str">
        <f>VLOOKUP(B97,'[1]Caractéristiques Bâtiments'!$A$1:$J$97,2,FALSE)</f>
        <v>Administration</v>
      </c>
      <c r="D97" s="48" t="str">
        <f>VLOOKUP(B97,'[1]Caractéristiques Bâtiments'!$A$1:$J$97,3,FALSE)</f>
        <v>Avenue Aristide Briand</v>
      </c>
      <c r="E97" s="48" t="str">
        <f>VLOOKUP(B97,'[1]Caractéristiques Bâtiments'!$A$1:$J$97,4,FALSE)</f>
        <v>MONTLUCON</v>
      </c>
      <c r="F97" s="59">
        <f>VLOOKUP(B97,'[1]Emprise UBP'!$A$1:$D$61,4,FALSE)</f>
        <v>1869.29</v>
      </c>
      <c r="G97" s="139">
        <v>1869</v>
      </c>
      <c r="H97" s="140"/>
      <c r="I97" s="139"/>
      <c r="J97" s="140"/>
      <c r="K97" s="165"/>
      <c r="L97" s="94">
        <v>40</v>
      </c>
      <c r="M97" s="80"/>
      <c r="N97" s="94"/>
      <c r="O97" s="92"/>
      <c r="P97" s="86"/>
    </row>
    <row r="98" spans="1:16" ht="15" x14ac:dyDescent="0.2">
      <c r="A98" s="45"/>
      <c r="B98" s="46" t="s">
        <v>47</v>
      </c>
      <c r="C98" s="47" t="str">
        <f>VLOOKUP(B98,'[1]Caractéristiques Bâtiments'!$A$1:$J$97,2,FALSE)</f>
        <v>GMP</v>
      </c>
      <c r="D98" s="48" t="str">
        <f>VLOOKUP(B98,'[1]Caractéristiques Bâtiments'!$A$1:$J$97,3,FALSE)</f>
        <v>Avenue Aristide Briand</v>
      </c>
      <c r="E98" s="48" t="str">
        <f>VLOOKUP(B98,'[1]Caractéristiques Bâtiments'!$A$1:$J$97,4,FALSE)</f>
        <v>MONTLUCON</v>
      </c>
      <c r="F98" s="59">
        <f>VLOOKUP(B98,'[1]Emprise UBP'!$A$1:$D$61,4,FALSE)</f>
        <v>3389.64</v>
      </c>
      <c r="G98" s="139">
        <f>F98-H98</f>
        <v>2319.64</v>
      </c>
      <c r="H98" s="140">
        <v>1070</v>
      </c>
      <c r="I98" s="139"/>
      <c r="J98" s="140"/>
      <c r="K98" s="165"/>
      <c r="L98" s="94">
        <v>40</v>
      </c>
      <c r="M98" s="80"/>
      <c r="N98" s="94"/>
      <c r="O98" s="92"/>
      <c r="P98" s="86"/>
    </row>
    <row r="99" spans="1:16" ht="15" x14ac:dyDescent="0.2">
      <c r="A99" s="45"/>
      <c r="B99" s="46" t="s">
        <v>45</v>
      </c>
      <c r="C99" s="47" t="str">
        <f>VLOOKUP(B99,'[1]Caractéristiques Bâtiments'!$A$1:$J$97,2,FALSE)</f>
        <v>GEII</v>
      </c>
      <c r="D99" s="48" t="str">
        <f>VLOOKUP(B99,'[1]Caractéristiques Bâtiments'!$A$1:$J$97,3,FALSE)</f>
        <v>Avenue Aristide Briand</v>
      </c>
      <c r="E99" s="48" t="str">
        <f>VLOOKUP(B99,'[1]Caractéristiques Bâtiments'!$A$1:$J$97,4,FALSE)</f>
        <v>MONTLUCON</v>
      </c>
      <c r="F99" s="59">
        <f>VLOOKUP(B99,'[1]Emprise UBP'!$A$1:$D$61,4,FALSE)</f>
        <v>3151.12</v>
      </c>
      <c r="G99" s="139">
        <f>F99-H99</f>
        <v>651.11999999999989</v>
      </c>
      <c r="H99" s="140">
        <v>2500</v>
      </c>
      <c r="I99" s="139"/>
      <c r="J99" s="140"/>
      <c r="K99" s="165"/>
      <c r="L99" s="94">
        <v>40</v>
      </c>
      <c r="M99" s="80"/>
      <c r="N99" s="94"/>
      <c r="O99" s="92"/>
      <c r="P99" s="86"/>
    </row>
    <row r="100" spans="1:16" ht="15" x14ac:dyDescent="0.2">
      <c r="A100" s="45"/>
      <c r="B100" s="46" t="s">
        <v>46</v>
      </c>
      <c r="C100" s="47" t="str">
        <f>VLOOKUP(B100,'[1]Caractéristiques Bâtiments'!$A$1:$J$97,2,FALSE)</f>
        <v>GLT/TC/GTE</v>
      </c>
      <c r="D100" s="48" t="str">
        <f>VLOOKUP(B100,'[1]Caractéristiques Bâtiments'!$A$1:$J$97,3,FALSE)</f>
        <v>Avenue Aristide Briand</v>
      </c>
      <c r="E100" s="48" t="str">
        <f>VLOOKUP(B100,'[1]Caractéristiques Bâtiments'!$A$1:$J$97,4,FALSE)</f>
        <v>MONTLUCON</v>
      </c>
      <c r="F100" s="59">
        <f>VLOOKUP(B100,'[1]Emprise UBP'!$A$1:$D$61,4,FALSE)</f>
        <v>4879.84</v>
      </c>
      <c r="G100" s="139">
        <v>4880</v>
      </c>
      <c r="H100" s="140"/>
      <c r="I100" s="139"/>
      <c r="J100" s="162" t="s">
        <v>335</v>
      </c>
      <c r="K100" s="165"/>
      <c r="L100" s="94">
        <v>40</v>
      </c>
      <c r="M100" s="80"/>
      <c r="N100" s="94"/>
      <c r="O100" s="92"/>
      <c r="P100" s="86"/>
    </row>
    <row r="101" spans="1:16" ht="15" x14ac:dyDescent="0.2">
      <c r="A101" s="45"/>
      <c r="B101" s="46" t="s">
        <v>48</v>
      </c>
      <c r="C101" s="47" t="str">
        <f>VLOOKUP(B101,'[1]Caractéristiques Bâtiments'!$A$1:$J$97,2,FALSE)</f>
        <v>Logements</v>
      </c>
      <c r="D101" s="48" t="str">
        <f>VLOOKUP(B101,'[1]Caractéristiques Bâtiments'!$A$1:$J$97,3,FALSE)</f>
        <v>Avenue Aristide Briand</v>
      </c>
      <c r="E101" s="48" t="str">
        <f>VLOOKUP(B101,'[1]Caractéristiques Bâtiments'!$A$1:$J$97,4,FALSE)</f>
        <v>MONTLUCON</v>
      </c>
      <c r="F101" s="59">
        <f>VLOOKUP(B101,'[1]Emprise UBP'!$A$1:$D$61,4,FALSE)</f>
        <v>307.54000000000002</v>
      </c>
      <c r="G101" s="139">
        <v>308</v>
      </c>
      <c r="H101" s="140"/>
      <c r="I101" s="139"/>
      <c r="J101" s="140"/>
      <c r="K101" s="165"/>
      <c r="L101" s="94">
        <v>40</v>
      </c>
      <c r="M101" s="80"/>
      <c r="N101" s="94"/>
      <c r="O101" s="92"/>
      <c r="P101" s="86"/>
    </row>
    <row r="102" spans="1:16" ht="15" x14ac:dyDescent="0.2">
      <c r="A102" s="45" t="s">
        <v>298</v>
      </c>
      <c r="B102" s="46"/>
      <c r="C102" s="47"/>
      <c r="D102" s="48"/>
      <c r="E102" s="48"/>
      <c r="F102" s="59"/>
      <c r="G102" s="139"/>
      <c r="H102" s="140"/>
      <c r="I102" s="139"/>
      <c r="J102" s="140"/>
      <c r="K102" s="165"/>
      <c r="L102" s="94"/>
      <c r="M102" s="80"/>
      <c r="N102" s="82"/>
      <c r="O102" s="90"/>
      <c r="P102" s="61"/>
    </row>
    <row r="103" spans="1:16" ht="15" x14ac:dyDescent="0.2">
      <c r="A103" s="45"/>
      <c r="B103" s="111" t="s">
        <v>299</v>
      </c>
      <c r="C103" s="106" t="str">
        <f>VLOOKUP(B103,'[1]Caractéristiques Bâtiments'!$A$1:$J$97,2,FALSE)</f>
        <v>Lardy</v>
      </c>
      <c r="D103" s="107" t="str">
        <f>VLOOKUP(B103,'[1]Caractéristiques Bâtiments'!$A$1:$J$97,3,FALSE)</f>
        <v>1, avenue des Célestins</v>
      </c>
      <c r="E103" s="107" t="str">
        <f>VLOOKUP(B103,'[1]Caractéristiques Bâtiments'!$A$1:$J$97,4,FALSE)</f>
        <v>VICHY</v>
      </c>
      <c r="F103" s="108"/>
      <c r="G103" s="139"/>
      <c r="H103" s="140"/>
      <c r="I103" s="139"/>
      <c r="J103" s="140"/>
      <c r="K103" s="165"/>
      <c r="L103" s="115"/>
      <c r="M103" s="110" t="s">
        <v>319</v>
      </c>
      <c r="N103" s="83"/>
      <c r="O103" s="91"/>
      <c r="P103" s="84"/>
    </row>
    <row r="104" spans="1:16" ht="15" x14ac:dyDescent="0.2">
      <c r="A104" s="45" t="s">
        <v>353</v>
      </c>
      <c r="B104" s="46"/>
      <c r="C104" s="47"/>
      <c r="D104" s="48"/>
      <c r="E104" s="48"/>
      <c r="F104" s="59"/>
      <c r="G104" s="139"/>
      <c r="H104" s="140"/>
      <c r="I104" s="139"/>
      <c r="J104" s="140"/>
      <c r="K104" s="165"/>
      <c r="L104" s="94"/>
      <c r="M104" s="80"/>
      <c r="N104" s="82"/>
      <c r="O104" s="90"/>
      <c r="P104" s="61"/>
    </row>
    <row r="105" spans="1:16" ht="15" x14ac:dyDescent="0.2">
      <c r="A105" s="45"/>
      <c r="B105" s="179" t="s">
        <v>300</v>
      </c>
      <c r="C105" s="180" t="str">
        <f>VLOOKUP(B105,'[1]Caractéristiques Bâtiments'!$A$1:$J$97,2,FALSE)</f>
        <v>Moulins</v>
      </c>
      <c r="D105" s="181" t="str">
        <f>VLOOKUP(B105,'[1]Caractéristiques Bâtiments'!$A$1:$J$97,3,FALSE)</f>
        <v>28, rue des Geais</v>
      </c>
      <c r="E105" s="181" t="str">
        <f>VLOOKUP(B105,'[1]Caractéristiques Bâtiments'!$A$1:$J$97,4,FALSE)</f>
        <v>MOULINS</v>
      </c>
      <c r="F105" s="182">
        <f>VLOOKUP(B105,'[1]Emprise UBP'!$A$1:$D$61,4,FALSE)</f>
        <v>4777.95</v>
      </c>
      <c r="G105" s="139">
        <v>845</v>
      </c>
      <c r="H105" s="140">
        <v>790</v>
      </c>
      <c r="I105" s="139">
        <f>F105-G105-H105</f>
        <v>3142.95</v>
      </c>
      <c r="J105" s="140"/>
      <c r="K105" s="165"/>
      <c r="L105" s="94">
        <v>56</v>
      </c>
      <c r="M105" s="183" t="s">
        <v>319</v>
      </c>
      <c r="N105" s="83"/>
      <c r="O105" s="91"/>
      <c r="P105" s="84"/>
    </row>
    <row r="106" spans="1:16" ht="15" x14ac:dyDescent="0.2">
      <c r="A106" s="45" t="s">
        <v>301</v>
      </c>
      <c r="B106" s="46"/>
      <c r="C106" s="47"/>
      <c r="D106" s="48"/>
      <c r="E106" s="48"/>
      <c r="F106" s="59"/>
      <c r="G106" s="139"/>
      <c r="H106" s="140"/>
      <c r="I106" s="139"/>
      <c r="J106" s="140"/>
      <c r="K106" s="165"/>
      <c r="L106" s="94"/>
      <c r="M106" s="80"/>
      <c r="N106" s="82"/>
      <c r="O106" s="90"/>
      <c r="P106" s="61"/>
    </row>
    <row r="107" spans="1:16" ht="15" x14ac:dyDescent="0.2">
      <c r="A107" s="45"/>
      <c r="B107" s="179" t="s">
        <v>302</v>
      </c>
      <c r="C107" s="180" t="str">
        <f>VLOOKUP(B107,'[1]Caractéristiques Bâtiments'!$A$1:$J$97,2,FALSE)</f>
        <v>Aurillac A</v>
      </c>
      <c r="D107" s="181" t="str">
        <f>VLOOKUP(B107,'[1]Caractéristiques Bâtiments'!$A$1:$J$97,3,FALSE)</f>
        <v>100, rue de l'Egalité</v>
      </c>
      <c r="E107" s="181" t="str">
        <f>VLOOKUP(B107,'[1]Caractéristiques Bâtiments'!$A$1:$J$97,4,FALSE)</f>
        <v>AURILLAC</v>
      </c>
      <c r="F107" s="182">
        <f>VLOOKUP(B107,'[1]Emprise UdA'!$A$3:$B$44,2,FALSE)</f>
        <v>2339</v>
      </c>
      <c r="G107" s="139"/>
      <c r="H107" s="140"/>
      <c r="I107" s="139"/>
      <c r="J107" s="140"/>
      <c r="K107" s="165"/>
      <c r="L107" s="94">
        <v>42</v>
      </c>
      <c r="M107" s="183" t="s">
        <v>319</v>
      </c>
      <c r="N107" s="83"/>
      <c r="O107" s="91"/>
      <c r="P107" s="84"/>
    </row>
    <row r="108" spans="1:16" ht="15" x14ac:dyDescent="0.2">
      <c r="A108" s="45"/>
      <c r="B108" s="179" t="s">
        <v>303</v>
      </c>
      <c r="C108" s="180" t="str">
        <f>VLOOKUP(B108,'[1]Caractéristiques Bâtiments'!$A$1:$J$97,2,FALSE)</f>
        <v>Aurillac B</v>
      </c>
      <c r="D108" s="181" t="str">
        <f>VLOOKUP(B108,'[1]Caractéristiques Bâtiments'!$A$1:$J$97,3,FALSE)</f>
        <v>100, rue de l'Egalité</v>
      </c>
      <c r="E108" s="181" t="str">
        <f>VLOOKUP(B108,'[1]Caractéristiques Bâtiments'!$A$1:$J$97,4,FALSE)</f>
        <v>AURILLAC</v>
      </c>
      <c r="F108" s="182">
        <f>VLOOKUP(B108,'[1]Emprise UdA'!$A$3:$B$44,2,FALSE)</f>
        <v>2424</v>
      </c>
      <c r="G108" s="139">
        <v>2424</v>
      </c>
      <c r="H108" s="162"/>
      <c r="I108" s="139"/>
      <c r="J108" s="140"/>
      <c r="K108" s="165"/>
      <c r="L108" s="94">
        <v>42</v>
      </c>
      <c r="M108" s="183" t="s">
        <v>319</v>
      </c>
      <c r="N108" s="83"/>
      <c r="O108" s="91"/>
      <c r="P108" s="84"/>
    </row>
    <row r="109" spans="1:16" ht="15" x14ac:dyDescent="0.2">
      <c r="A109" s="45"/>
      <c r="B109" s="179" t="s">
        <v>304</v>
      </c>
      <c r="C109" s="180" t="str">
        <f>VLOOKUP(B109,'[1]Caractéristiques Bâtiments'!$A$1:$J$97,2,FALSE)</f>
        <v>Aurillac C</v>
      </c>
      <c r="D109" s="181" t="str">
        <f>VLOOKUP(B109,'[1]Caractéristiques Bâtiments'!$A$1:$J$97,3,FALSE)</f>
        <v>100, rue de l'Egalité</v>
      </c>
      <c r="E109" s="181" t="str">
        <f>VLOOKUP(B109,'[1]Caractéristiques Bâtiments'!$A$1:$J$97,4,FALSE)</f>
        <v>AURILLAC</v>
      </c>
      <c r="F109" s="182">
        <f>VLOOKUP(B109,'[1]Emprise UdA'!$A$3:$B$44,2,FALSE)</f>
        <v>339</v>
      </c>
      <c r="G109" s="139">
        <v>339</v>
      </c>
      <c r="H109" s="140"/>
      <c r="I109" s="139"/>
      <c r="J109" s="140"/>
      <c r="K109" s="165"/>
      <c r="L109" s="94">
        <v>42</v>
      </c>
      <c r="M109" s="183" t="s">
        <v>319</v>
      </c>
      <c r="N109" s="83"/>
      <c r="O109" s="91"/>
      <c r="P109" s="84"/>
    </row>
    <row r="110" spans="1:16" ht="15" x14ac:dyDescent="0.2">
      <c r="A110" s="45" t="s">
        <v>305</v>
      </c>
      <c r="B110" s="46"/>
      <c r="C110" s="47"/>
      <c r="D110" s="48"/>
      <c r="E110" s="48"/>
      <c r="F110" s="59"/>
      <c r="G110" s="139"/>
      <c r="H110" s="140"/>
      <c r="I110" s="139"/>
      <c r="J110" s="140"/>
      <c r="K110" s="165"/>
      <c r="L110" s="94"/>
      <c r="M110" s="80"/>
      <c r="N110" s="82"/>
      <c r="O110" s="90"/>
      <c r="P110" s="61"/>
    </row>
    <row r="111" spans="1:16" ht="23.25" customHeight="1" x14ac:dyDescent="0.2">
      <c r="A111" s="45"/>
      <c r="B111" s="46" t="s">
        <v>306</v>
      </c>
      <c r="C111" s="47" t="str">
        <f>VLOOKUP(B111,'[1]Caractéristiques Bâtiments'!$A$1:$J$97,2,FALSE)</f>
        <v>Le Puy A</v>
      </c>
      <c r="D111" s="48" t="str">
        <f>VLOOKUP(B111,'[1]Caractéristiques Bâtiments'!$A$1:$J$97,3,FALSE)</f>
        <v>8, rue JB Fabre</v>
      </c>
      <c r="E111" s="48" t="str">
        <f>VLOOKUP(B111,'[1]Caractéristiques Bâtiments'!$A$1:$J$97,4,FALSE)</f>
        <v>LE PUY-EN-VELAY</v>
      </c>
      <c r="F111" s="59">
        <f>VLOOKUP(B111,'[1]Emprise UdA'!$A$3:$B$44,2,FALSE)</f>
        <v>2381</v>
      </c>
      <c r="G111" s="139">
        <v>2381</v>
      </c>
      <c r="H111" s="140"/>
      <c r="I111" s="139"/>
      <c r="J111" s="140"/>
      <c r="K111" s="165"/>
      <c r="L111" s="94">
        <v>54</v>
      </c>
      <c r="M111" s="80"/>
      <c r="N111" s="94"/>
      <c r="O111" s="92"/>
      <c r="P111" s="86"/>
    </row>
    <row r="112" spans="1:16" ht="15" x14ac:dyDescent="0.2">
      <c r="A112" s="45"/>
      <c r="B112" s="46" t="s">
        <v>307</v>
      </c>
      <c r="C112" s="47" t="str">
        <f>VLOOKUP(B112,'[1]Caractéristiques Bâtiments'!$A$1:$J$97,2,FALSE)</f>
        <v>Le Puy B</v>
      </c>
      <c r="D112" s="48" t="str">
        <f>VLOOKUP(B112,'[1]Caractéristiques Bâtiments'!$A$1:$J$97,3,FALSE)</f>
        <v>8, rue JB Fabre</v>
      </c>
      <c r="E112" s="48" t="str">
        <f>VLOOKUP(B112,'[1]Caractéristiques Bâtiments'!$A$1:$J$97,4,FALSE)</f>
        <v>LE PUY-EN-VELAY</v>
      </c>
      <c r="F112" s="59">
        <f>VLOOKUP(B112,'[1]Emprise UdA'!$A$3:$B$44,2,FALSE)</f>
        <v>1058</v>
      </c>
      <c r="G112" s="139">
        <v>1058</v>
      </c>
      <c r="H112" s="140"/>
      <c r="I112" s="139"/>
      <c r="J112" s="140"/>
      <c r="K112" s="165"/>
      <c r="L112" s="94">
        <v>54</v>
      </c>
      <c r="M112" s="80"/>
      <c r="N112" s="94"/>
      <c r="O112" s="92"/>
      <c r="P112" s="86"/>
    </row>
    <row r="113" spans="1:16" ht="26.25" thickBot="1" x14ac:dyDescent="0.25">
      <c r="A113" s="50"/>
      <c r="B113" s="51" t="s">
        <v>308</v>
      </c>
      <c r="C113" s="52" t="str">
        <f>VLOOKUP(B113,'[1]Caractéristiques Bâtiments'!$A$1:$J$97,2,FALSE)</f>
        <v>Le Puy C</v>
      </c>
      <c r="D113" s="112" t="str">
        <f>VLOOKUP(B113,'[1]Caractéristiques Bâtiments'!$A$1:$J$97,3,FALSE)</f>
        <v>1, rue du Pensionnat Notre-Dame de France</v>
      </c>
      <c r="E113" s="53" t="str">
        <f>VLOOKUP(B113,'[1]Caractéristiques Bâtiments'!$A$1:$J$97,4,FALSE)</f>
        <v>LE PUY-EN-VELAY</v>
      </c>
      <c r="F113" s="60">
        <v>1267.71</v>
      </c>
      <c r="G113" s="142">
        <v>1268</v>
      </c>
      <c r="H113" s="143"/>
      <c r="I113" s="142"/>
      <c r="J113" s="143"/>
      <c r="K113" s="167"/>
      <c r="L113" s="95">
        <v>55</v>
      </c>
      <c r="M113" s="81"/>
      <c r="N113" s="95"/>
      <c r="O113" s="93"/>
      <c r="P113" s="87"/>
    </row>
    <row r="114" spans="1:16" ht="15.75" x14ac:dyDescent="0.25">
      <c r="A114" s="54"/>
      <c r="B114" s="55"/>
      <c r="C114" s="55"/>
      <c r="D114" s="55"/>
      <c r="E114" s="55"/>
      <c r="F114" s="56">
        <f>SUM(F5:F113)</f>
        <v>162452.99000000002</v>
      </c>
      <c r="G114" s="118"/>
      <c r="H114" s="118"/>
      <c r="I114" s="118"/>
      <c r="J114" s="118"/>
      <c r="K114" s="119"/>
    </row>
    <row r="117" spans="1:16" ht="13.5" thickBot="1" x14ac:dyDescent="0.25"/>
    <row r="118" spans="1:16" ht="46.5" customHeight="1" thickBot="1" x14ac:dyDescent="0.3">
      <c r="D118" s="219" t="s">
        <v>316</v>
      </c>
      <c r="E118" s="220"/>
      <c r="F118" s="220"/>
      <c r="G118" s="220"/>
      <c r="H118" s="220"/>
      <c r="I118" s="220"/>
      <c r="J118" s="220"/>
      <c r="K118" s="220"/>
      <c r="L118" s="221"/>
    </row>
    <row r="119" spans="1:16" ht="23.25" customHeight="1" x14ac:dyDescent="0.2">
      <c r="D119" s="209" t="s">
        <v>52</v>
      </c>
      <c r="E119" s="210"/>
      <c r="F119" s="211"/>
      <c r="G119" s="131"/>
      <c r="H119" s="131"/>
      <c r="I119" s="131"/>
      <c r="J119" s="132"/>
      <c r="K119" s="122"/>
      <c r="L119" s="123"/>
    </row>
    <row r="120" spans="1:16" ht="21" customHeight="1" x14ac:dyDescent="0.2">
      <c r="D120" s="212" t="s">
        <v>53</v>
      </c>
      <c r="E120" s="213"/>
      <c r="F120" s="214"/>
      <c r="G120" s="133"/>
      <c r="H120" s="133"/>
      <c r="I120" s="133"/>
      <c r="J120" s="134"/>
      <c r="K120" s="124"/>
      <c r="L120" s="125"/>
    </row>
    <row r="121" spans="1:16" ht="20.25" customHeight="1" thickBot="1" x14ac:dyDescent="0.25">
      <c r="D121" s="205" t="s">
        <v>54</v>
      </c>
      <c r="E121" s="206"/>
      <c r="F121" s="207"/>
      <c r="G121" s="135"/>
      <c r="H121" s="135"/>
      <c r="I121" s="135"/>
      <c r="J121" s="136"/>
      <c r="K121" s="128"/>
      <c r="L121" s="129"/>
    </row>
    <row r="122" spans="1:16" s="1" customFormat="1" ht="23.25" customHeight="1" x14ac:dyDescent="0.2">
      <c r="D122" s="113"/>
      <c r="E122" s="113"/>
      <c r="F122" s="113"/>
      <c r="G122" s="130"/>
      <c r="H122" s="130"/>
      <c r="I122" s="130"/>
      <c r="J122" s="130"/>
      <c r="K122" s="130"/>
      <c r="L122" s="121"/>
    </row>
    <row r="123" spans="1:16" s="1" customFormat="1" ht="23.25" customHeight="1" x14ac:dyDescent="0.2">
      <c r="D123" s="113"/>
      <c r="E123" s="113"/>
      <c r="F123" s="113"/>
      <c r="G123" s="130"/>
      <c r="H123" s="130"/>
      <c r="I123" s="130"/>
      <c r="J123" s="130"/>
      <c r="K123" s="130"/>
      <c r="L123" s="121"/>
    </row>
    <row r="124" spans="1:16" s="1" customFormat="1" ht="23.25" customHeight="1" x14ac:dyDescent="0.2">
      <c r="D124" s="113"/>
      <c r="E124" s="113"/>
      <c r="F124" s="113"/>
      <c r="G124" s="130"/>
      <c r="H124" s="130"/>
      <c r="I124" s="130"/>
      <c r="J124" s="130"/>
      <c r="K124" s="130"/>
      <c r="L124" s="121"/>
    </row>
    <row r="125" spans="1:16" s="1" customFormat="1" ht="23.25" customHeight="1" x14ac:dyDescent="0.2">
      <c r="D125" s="113"/>
      <c r="E125" s="113"/>
      <c r="F125" s="113"/>
      <c r="G125" s="130"/>
      <c r="H125" s="130"/>
      <c r="I125" s="130"/>
      <c r="J125" s="130"/>
      <c r="K125" s="130"/>
      <c r="L125" s="121"/>
    </row>
    <row r="126" spans="1:16" s="1" customFormat="1" ht="23.25" customHeight="1" x14ac:dyDescent="0.2">
      <c r="D126" s="113"/>
      <c r="E126" s="113"/>
      <c r="F126" s="113"/>
      <c r="G126" s="130"/>
      <c r="H126" s="130"/>
      <c r="I126" s="130"/>
      <c r="J126" s="130"/>
      <c r="K126" s="130"/>
      <c r="L126" s="121"/>
    </row>
    <row r="127" spans="1:16" s="1" customFormat="1" ht="23.25" customHeight="1" x14ac:dyDescent="0.2">
      <c r="D127" s="113"/>
      <c r="E127" s="113"/>
      <c r="F127" s="113"/>
      <c r="G127" s="130"/>
      <c r="H127" s="130"/>
      <c r="I127" s="130"/>
      <c r="J127" s="130"/>
      <c r="K127" s="130"/>
      <c r="L127" s="121"/>
    </row>
  </sheetData>
  <mergeCells count="15">
    <mergeCell ref="M65:P65"/>
    <mergeCell ref="M66:P66"/>
    <mergeCell ref="M78:P78"/>
    <mergeCell ref="M86:P86"/>
    <mergeCell ref="N2:O2"/>
    <mergeCell ref="N1:P1"/>
    <mergeCell ref="G1:H1"/>
    <mergeCell ref="I1:J1"/>
    <mergeCell ref="D121:F121"/>
    <mergeCell ref="D119:F119"/>
    <mergeCell ref="D120:F120"/>
    <mergeCell ref="B1:F1"/>
    <mergeCell ref="L1:M1"/>
    <mergeCell ref="D118:L118"/>
    <mergeCell ref="M17:P17"/>
  </mergeCells>
  <pageMargins left="0.51181102362204722" right="0.51181102362204722" top="0.74803149606299213" bottom="0.74803149606299213" header="0.31496062992125984" footer="0.31496062992125984"/>
  <pageSetup paperSize="8"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325593-D066-4E49-820D-8E628F7DC4C9}">
  <dimension ref="A1:P127"/>
  <sheetViews>
    <sheetView zoomScale="70" zoomScaleNormal="70" workbookViewId="0">
      <pane xSplit="9" ySplit="15" topLeftCell="J85" activePane="bottomRight" state="frozen"/>
      <selection pane="topRight" activeCell="J1" sqref="J1"/>
      <selection pane="bottomLeft" activeCell="A16" sqref="A16"/>
      <selection pane="bottomRight" activeCell="I88" sqref="I88"/>
    </sheetView>
  </sheetViews>
  <sheetFormatPr baseColWidth="10" defaultColWidth="10.85546875" defaultRowHeight="12.75" x14ac:dyDescent="0.2"/>
  <cols>
    <col min="1" max="1" width="16.85546875" style="1" customWidth="1"/>
    <col min="2" max="2" width="6.7109375" style="1" customWidth="1"/>
    <col min="3" max="3" width="27.140625" style="1" customWidth="1"/>
    <col min="4" max="4" width="26.85546875" style="1" bestFit="1" customWidth="1"/>
    <col min="5" max="5" width="18.5703125" style="1" bestFit="1" customWidth="1"/>
    <col min="6" max="6" width="12.28515625" style="1" customWidth="1"/>
    <col min="7" max="7" width="12.140625" style="121" hidden="1" customWidth="1"/>
    <col min="8" max="8" width="14" style="121" hidden="1" customWidth="1"/>
    <col min="9" max="9" width="17.7109375" style="121" customWidth="1"/>
    <col min="10" max="10" width="14.28515625" style="121" bestFit="1" customWidth="1"/>
    <col min="11" max="11" width="13.5703125" style="120" hidden="1" customWidth="1"/>
    <col min="12" max="12" width="7.5703125" style="120" bestFit="1" customWidth="1"/>
    <col min="13" max="13" width="18" style="1" customWidth="1"/>
    <col min="14" max="14" width="15.7109375" style="1" customWidth="1"/>
    <col min="15" max="15" width="11.7109375" style="1" customWidth="1"/>
    <col min="16" max="16384" width="10.85546875" style="1"/>
  </cols>
  <sheetData>
    <row r="1" spans="1:16" ht="15.75" thickBot="1" x14ac:dyDescent="0.3">
      <c r="A1" s="40" t="s">
        <v>0</v>
      </c>
      <c r="B1" s="215" t="s">
        <v>1</v>
      </c>
      <c r="C1" s="216"/>
      <c r="D1" s="216"/>
      <c r="E1" s="216"/>
      <c r="F1" s="216"/>
      <c r="G1" s="203" t="s">
        <v>347</v>
      </c>
      <c r="H1" s="204"/>
      <c r="I1" s="203" t="s">
        <v>348</v>
      </c>
      <c r="J1" s="204"/>
      <c r="K1" s="158" t="s">
        <v>349</v>
      </c>
      <c r="L1" s="217" t="s">
        <v>310</v>
      </c>
      <c r="M1" s="218"/>
      <c r="N1" s="200" t="s">
        <v>309</v>
      </c>
      <c r="O1" s="201"/>
      <c r="P1" s="202"/>
    </row>
    <row r="2" spans="1:16" ht="45" x14ac:dyDescent="0.2">
      <c r="A2" s="41" t="s">
        <v>251</v>
      </c>
      <c r="B2" s="42" t="s">
        <v>2</v>
      </c>
      <c r="C2" s="43" t="s">
        <v>252</v>
      </c>
      <c r="D2" s="43" t="s">
        <v>253</v>
      </c>
      <c r="E2" s="44" t="s">
        <v>254</v>
      </c>
      <c r="F2" s="57" t="s">
        <v>255</v>
      </c>
      <c r="G2" s="144" t="s">
        <v>323</v>
      </c>
      <c r="H2" s="159" t="s">
        <v>324</v>
      </c>
      <c r="I2" s="160" t="s">
        <v>327</v>
      </c>
      <c r="J2" s="159" t="s">
        <v>325</v>
      </c>
      <c r="K2" s="163" t="s">
        <v>326</v>
      </c>
      <c r="L2" s="114" t="s">
        <v>50</v>
      </c>
      <c r="M2" s="79" t="s">
        <v>49</v>
      </c>
      <c r="N2" s="198" t="s">
        <v>320</v>
      </c>
      <c r="O2" s="199"/>
      <c r="P2" s="145" t="s">
        <v>51</v>
      </c>
    </row>
    <row r="3" spans="1:16" ht="45" x14ac:dyDescent="0.2">
      <c r="A3" s="41" t="s">
        <v>256</v>
      </c>
      <c r="B3" s="42"/>
      <c r="C3" s="43"/>
      <c r="D3" s="43"/>
      <c r="E3" s="44"/>
      <c r="F3" s="58"/>
      <c r="G3" s="137"/>
      <c r="H3" s="138"/>
      <c r="I3" s="137"/>
      <c r="J3" s="138"/>
      <c r="K3" s="164"/>
      <c r="L3" s="94"/>
      <c r="M3" s="80"/>
      <c r="N3" s="88" t="s">
        <v>322</v>
      </c>
      <c r="O3" s="89" t="s">
        <v>321</v>
      </c>
      <c r="P3" s="61"/>
    </row>
    <row r="4" spans="1:16" ht="15" x14ac:dyDescent="0.2">
      <c r="A4" s="45" t="s">
        <v>257</v>
      </c>
      <c r="B4" s="46"/>
      <c r="C4" s="47"/>
      <c r="D4" s="47"/>
      <c r="E4" s="47"/>
      <c r="F4" s="59"/>
      <c r="G4" s="139"/>
      <c r="H4" s="140"/>
      <c r="I4" s="139"/>
      <c r="J4" s="140"/>
      <c r="K4" s="165"/>
      <c r="L4" s="94"/>
      <c r="M4" s="80"/>
      <c r="N4" s="82"/>
      <c r="O4" s="90"/>
      <c r="P4" s="61"/>
    </row>
    <row r="5" spans="1:16" ht="15" x14ac:dyDescent="0.2">
      <c r="A5" s="45"/>
      <c r="B5" s="111" t="s">
        <v>6</v>
      </c>
      <c r="C5" s="106" t="str">
        <f>VLOOKUP(B5,'[1]Caractéristiques Bâtiments'!$A$1:$J$97,2,FALSE)</f>
        <v>Crèche Les Pascaloups</v>
      </c>
      <c r="D5" s="107" t="str">
        <f>VLOOKUP(B5,'[1]Caractéristiques Bâtiments'!$A$1:$J$97,3,FALSE)</f>
        <v>3, avenue Blaise Pascal</v>
      </c>
      <c r="E5" s="107" t="str">
        <f>VLOOKUP(B5,'[1]Caractéristiques Bâtiments'!$A$1:$J$97,4,FALSE)</f>
        <v>AUBIERE</v>
      </c>
      <c r="F5" s="108">
        <f>VLOOKUP(B5,'[1]Emprise UBP'!$A$1:$D$61,4,FALSE)</f>
        <v>653.53</v>
      </c>
      <c r="G5" s="139">
        <v>654</v>
      </c>
      <c r="H5" s="140"/>
      <c r="I5" s="139"/>
      <c r="J5" s="140"/>
      <c r="K5" s="165"/>
      <c r="L5" s="94">
        <v>1</v>
      </c>
      <c r="M5" s="109" t="s">
        <v>319</v>
      </c>
      <c r="N5" s="83"/>
      <c r="O5" s="91"/>
      <c r="P5" s="84"/>
    </row>
    <row r="6" spans="1:16" ht="15" x14ac:dyDescent="0.2">
      <c r="A6" s="45"/>
      <c r="B6" s="46" t="s">
        <v>240</v>
      </c>
      <c r="C6" s="47" t="str">
        <f>VLOOKUP(B6,'[1]Caractéristiques Bâtiments'!$A$1:$J$97,2,FALSE)</f>
        <v>Bloc central</v>
      </c>
      <c r="D6" s="48" t="str">
        <f>VLOOKUP(B6,'[1]Caractéristiques Bâtiments'!$A$1:$J$97,3,FALSE)</f>
        <v>5, avenue Blaise Pascal</v>
      </c>
      <c r="E6" s="48" t="str">
        <f>VLOOKUP(B6,'[1]Caractéristiques Bâtiments'!$A$1:$J$97,4,FALSE)</f>
        <v>AUBIERE</v>
      </c>
      <c r="F6" s="59">
        <f>VLOOKUP(B6,'[1]Emprise UdA'!$A$3:$B$44,2,FALSE)</f>
        <v>2193</v>
      </c>
      <c r="G6" s="139">
        <v>2193</v>
      </c>
      <c r="H6" s="140"/>
      <c r="I6" s="139"/>
      <c r="J6" s="140"/>
      <c r="K6" s="165"/>
      <c r="L6" s="94">
        <v>52</v>
      </c>
      <c r="M6" s="80"/>
      <c r="N6" s="83"/>
      <c r="O6" s="91"/>
      <c r="P6" s="84"/>
    </row>
    <row r="7" spans="1:16" ht="15" x14ac:dyDescent="0.2">
      <c r="A7" s="45"/>
      <c r="B7" s="46" t="s">
        <v>241</v>
      </c>
      <c r="C7" s="47" t="str">
        <f>VLOOKUP(B7,'[1]Caractéristiques Bâtiments'!$A$1:$J$97,2,FALSE)</f>
        <v>Informatique et R&amp;T</v>
      </c>
      <c r="D7" s="48" t="str">
        <f>VLOOKUP(B7,'[1]Caractéristiques Bâtiments'!$A$1:$J$97,3,FALSE)</f>
        <v>5, avenue Blaise Pascal</v>
      </c>
      <c r="E7" s="48" t="str">
        <f>VLOOKUP(B7,'[1]Caractéristiques Bâtiments'!$A$1:$J$97,4,FALSE)</f>
        <v>AUBIERE</v>
      </c>
      <c r="F7" s="59">
        <f>VLOOKUP(B7,'[1]Emprise UdA'!$A$3:$B$44,2,FALSE)</f>
        <v>1355</v>
      </c>
      <c r="G7" s="139">
        <v>1355</v>
      </c>
      <c r="H7" s="140"/>
      <c r="I7" s="139"/>
      <c r="J7" s="140"/>
      <c r="K7" s="165"/>
      <c r="L7" s="94">
        <v>52</v>
      </c>
      <c r="M7" s="80"/>
      <c r="N7" s="83"/>
      <c r="O7" s="91"/>
      <c r="P7" s="84"/>
    </row>
    <row r="8" spans="1:16" ht="15" x14ac:dyDescent="0.2">
      <c r="A8" s="45"/>
      <c r="B8" s="46" t="s">
        <v>242</v>
      </c>
      <c r="C8" s="47" t="str">
        <f>VLOOKUP(B8,'[1]Caractéristiques Bâtiments'!$A$1:$J$97,2,FALSE)</f>
        <v>Génie Biologique</v>
      </c>
      <c r="D8" s="48" t="str">
        <f>VLOOKUP(B8,'[1]Caractéristiques Bâtiments'!$A$1:$J$97,3,FALSE)</f>
        <v>5, avenue Blaise Pascal</v>
      </c>
      <c r="E8" s="48" t="str">
        <f>VLOOKUP(B8,'[1]Caractéristiques Bâtiments'!$A$1:$J$97,4,FALSE)</f>
        <v>AUBIERE</v>
      </c>
      <c r="F8" s="59">
        <f>VLOOKUP(B8,'[1]Emprise UdA'!$A$3:$B$44,2,FALSE)</f>
        <v>1365</v>
      </c>
      <c r="G8" s="139">
        <v>1365</v>
      </c>
      <c r="H8" s="140"/>
      <c r="I8" s="139"/>
      <c r="J8" s="140"/>
      <c r="K8" s="165"/>
      <c r="L8" s="94">
        <v>52</v>
      </c>
      <c r="M8" s="80"/>
      <c r="N8" s="83"/>
      <c r="O8" s="91"/>
      <c r="P8" s="84"/>
    </row>
    <row r="9" spans="1:16" ht="15" x14ac:dyDescent="0.2">
      <c r="A9" s="45"/>
      <c r="B9" s="46" t="s">
        <v>243</v>
      </c>
      <c r="C9" s="47" t="str">
        <f>VLOOKUP(B9,'[1]Caractéristiques Bâtiments'!$A$1:$J$97,2,FALSE)</f>
        <v>Atelier technique</v>
      </c>
      <c r="D9" s="48" t="str">
        <f>VLOOKUP(B9,'[1]Caractéristiques Bâtiments'!$A$1:$J$97,3,FALSE)</f>
        <v>5, avenue Blaise Pascal</v>
      </c>
      <c r="E9" s="48" t="str">
        <f>VLOOKUP(B9,'[1]Caractéristiques Bâtiments'!$A$1:$J$97,4,FALSE)</f>
        <v>AUBIERE</v>
      </c>
      <c r="F9" s="59">
        <f>VLOOKUP(B9,'[1]Emprise UdA'!$A$3:$B$44,2,FALSE)</f>
        <v>222</v>
      </c>
      <c r="G9" s="139">
        <v>222</v>
      </c>
      <c r="H9" s="140"/>
      <c r="I9" s="139"/>
      <c r="J9" s="140"/>
      <c r="K9" s="165"/>
      <c r="L9" s="94">
        <v>52</v>
      </c>
      <c r="M9" s="80"/>
      <c r="N9" s="83"/>
      <c r="O9" s="91"/>
      <c r="P9" s="84"/>
    </row>
    <row r="10" spans="1:16" ht="15" x14ac:dyDescent="0.2">
      <c r="A10" s="45"/>
      <c r="B10" s="46" t="s">
        <v>244</v>
      </c>
      <c r="C10" s="47" t="str">
        <f>VLOOKUP(B10,'[1]Caractéristiques Bâtiments'!$A$1:$J$97,2,FALSE)</f>
        <v>Mesures physiques</v>
      </c>
      <c r="D10" s="48" t="str">
        <f>VLOOKUP(B10,'[1]Caractéristiques Bâtiments'!$A$1:$J$97,3,FALSE)</f>
        <v>5, avenue Blaise Pascal</v>
      </c>
      <c r="E10" s="48" t="str">
        <f>VLOOKUP(B10,'[1]Caractéristiques Bâtiments'!$A$1:$J$97,4,FALSE)</f>
        <v>AUBIERE</v>
      </c>
      <c r="F10" s="59">
        <f>VLOOKUP(B10,'[1]Emprise UdA'!$A$3:$B$44,2,FALSE)</f>
        <v>913</v>
      </c>
      <c r="G10" s="139">
        <v>913</v>
      </c>
      <c r="H10" s="140"/>
      <c r="I10" s="139"/>
      <c r="J10" s="140"/>
      <c r="K10" s="165"/>
      <c r="L10" s="94">
        <v>52</v>
      </c>
      <c r="M10" s="80"/>
      <c r="N10" s="83"/>
      <c r="O10" s="91"/>
      <c r="P10" s="84"/>
    </row>
    <row r="11" spans="1:16" ht="15" x14ac:dyDescent="0.2">
      <c r="A11" s="45"/>
      <c r="B11" s="46" t="s">
        <v>245</v>
      </c>
      <c r="C11" s="47" t="str">
        <f>VLOOKUP(B11,'[1]Caractéristiques Bâtiments'!$A$1:$J$97,2,FALSE)</f>
        <v>Halle Technologique</v>
      </c>
      <c r="D11" s="48" t="str">
        <f>VLOOKUP(B11,'[1]Caractéristiques Bâtiments'!$A$1:$J$97,3,FALSE)</f>
        <v>5, avenue Blaise Pascal</v>
      </c>
      <c r="E11" s="48" t="str">
        <f>VLOOKUP(B11,'[1]Caractéristiques Bâtiments'!$A$1:$J$97,4,FALSE)</f>
        <v>AUBIERE</v>
      </c>
      <c r="F11" s="59">
        <f>VLOOKUP(B11,'[1]Emprise UdA'!$A$3:$B$44,2,FALSE)</f>
        <v>794</v>
      </c>
      <c r="G11" s="139">
        <v>794</v>
      </c>
      <c r="H11" s="140"/>
      <c r="I11" s="139"/>
      <c r="J11" s="140"/>
      <c r="K11" s="165"/>
      <c r="L11" s="94">
        <v>52</v>
      </c>
      <c r="M11" s="80"/>
      <c r="N11" s="83"/>
      <c r="O11" s="91"/>
      <c r="P11" s="84"/>
    </row>
    <row r="12" spans="1:16" ht="15" x14ac:dyDescent="0.2">
      <c r="A12" s="45"/>
      <c r="B12" s="46" t="s">
        <v>246</v>
      </c>
      <c r="C12" s="47" t="str">
        <f>VLOOKUP(B12,'[1]Caractéristiques Bâtiments'!$A$1:$J$97,2,FALSE)</f>
        <v>Amphithéâtre A</v>
      </c>
      <c r="D12" s="48" t="str">
        <f>VLOOKUP(B12,'[1]Caractéristiques Bâtiments'!$A$1:$J$97,3,FALSE)</f>
        <v>5, avenue Blaise Pascal</v>
      </c>
      <c r="E12" s="48" t="str">
        <f>VLOOKUP(B12,'[1]Caractéristiques Bâtiments'!$A$1:$J$97,4,FALSE)</f>
        <v>AUBIERE</v>
      </c>
      <c r="F12" s="59">
        <f>VLOOKUP(B12,'[1]Emprise UdA'!$A$3:$B$44,2,FALSE)</f>
        <v>243</v>
      </c>
      <c r="G12" s="139"/>
      <c r="H12" s="140"/>
      <c r="I12" s="139"/>
      <c r="J12" s="141">
        <v>243</v>
      </c>
      <c r="K12" s="165"/>
      <c r="L12" s="94">
        <v>52</v>
      </c>
      <c r="M12" s="80"/>
      <c r="N12" s="94"/>
      <c r="O12" s="92"/>
      <c r="P12" s="86"/>
    </row>
    <row r="13" spans="1:16" ht="15" x14ac:dyDescent="0.2">
      <c r="A13" s="45"/>
      <c r="B13" s="46" t="s">
        <v>247</v>
      </c>
      <c r="C13" s="47" t="str">
        <f>VLOOKUP(B13,'[1]Caractéristiques Bâtiments'!$A$1:$J$97,2,FALSE)</f>
        <v>Amphithéâtre B</v>
      </c>
      <c r="D13" s="48" t="str">
        <f>VLOOKUP(B13,'[1]Caractéristiques Bâtiments'!$A$1:$J$97,3,FALSE)</f>
        <v>5, avenue Blaise Pascal</v>
      </c>
      <c r="E13" s="48" t="str">
        <f>VLOOKUP(B13,'[1]Caractéristiques Bâtiments'!$A$1:$J$97,4,FALSE)</f>
        <v>AUBIERE</v>
      </c>
      <c r="F13" s="59">
        <f>VLOOKUP(B13,'[1]Emprise UdA'!$A$3:$B$44,2,FALSE)</f>
        <v>243</v>
      </c>
      <c r="G13" s="139"/>
      <c r="H13" s="140"/>
      <c r="I13" s="139"/>
      <c r="J13" s="141">
        <v>243</v>
      </c>
      <c r="K13" s="165"/>
      <c r="L13" s="94">
        <v>52</v>
      </c>
      <c r="M13" s="80"/>
      <c r="N13" s="94"/>
      <c r="O13" s="92"/>
      <c r="P13" s="86"/>
    </row>
    <row r="14" spans="1:16" ht="15" x14ac:dyDescent="0.2">
      <c r="A14" s="45"/>
      <c r="B14" s="46" t="s">
        <v>248</v>
      </c>
      <c r="C14" s="47" t="str">
        <f>VLOOKUP(B14,'[1]Caractéristiques Bâtiments'!$A$1:$J$97,2,FALSE)</f>
        <v>Logement A 1 et 2</v>
      </c>
      <c r="D14" s="48" t="str">
        <f>VLOOKUP(B14,'[1]Caractéristiques Bâtiments'!$A$1:$J$97,3,FALSE)</f>
        <v>5, avenue Blaise Pascal</v>
      </c>
      <c r="E14" s="48" t="str">
        <f>VLOOKUP(B14,'[1]Caractéristiques Bâtiments'!$A$1:$J$97,4,FALSE)</f>
        <v>AUBIERE</v>
      </c>
      <c r="F14" s="59">
        <f>VLOOKUP(B14,'[1]Emprise UdA'!$A$3:$B$44,2,FALSE)</f>
        <v>276</v>
      </c>
      <c r="G14" s="139">
        <v>276</v>
      </c>
      <c r="H14" s="140"/>
      <c r="I14" s="139"/>
      <c r="J14" s="140"/>
      <c r="K14" s="165"/>
      <c r="L14" s="94">
        <v>52</v>
      </c>
      <c r="M14" s="80"/>
      <c r="N14" s="83"/>
      <c r="O14" s="91"/>
      <c r="P14" s="84"/>
    </row>
    <row r="15" spans="1:16" ht="15" x14ac:dyDescent="0.2">
      <c r="A15" s="45"/>
      <c r="B15" s="46" t="s">
        <v>249</v>
      </c>
      <c r="C15" s="47" t="str">
        <f>VLOOKUP(B15,'[1]Caractéristiques Bâtiments'!$A$1:$J$97,2,FALSE)</f>
        <v>Logement B 3 et 4</v>
      </c>
      <c r="D15" s="48" t="str">
        <f>VLOOKUP(B15,'[1]Caractéristiques Bâtiments'!$A$1:$J$97,3,FALSE)</f>
        <v>5, avenue Blaise Pascal</v>
      </c>
      <c r="E15" s="48" t="str">
        <f>VLOOKUP(B15,'[1]Caractéristiques Bâtiments'!$A$1:$J$97,4,FALSE)</f>
        <v>AUBIERE</v>
      </c>
      <c r="F15" s="59">
        <f>VLOOKUP(B15,'[1]Emprise UdA'!$A$3:$B$44,2,FALSE)</f>
        <v>333</v>
      </c>
      <c r="G15" s="139">
        <v>333</v>
      </c>
      <c r="H15" s="140"/>
      <c r="I15" s="139"/>
      <c r="J15" s="140"/>
      <c r="K15" s="165"/>
      <c r="L15" s="94">
        <v>52</v>
      </c>
      <c r="M15" s="80"/>
      <c r="N15" s="83"/>
      <c r="O15" s="91"/>
      <c r="P15" s="84"/>
    </row>
    <row r="16" spans="1:16" ht="15" x14ac:dyDescent="0.2">
      <c r="A16" s="45"/>
      <c r="B16" s="46" t="s">
        <v>250</v>
      </c>
      <c r="C16" s="47" t="str">
        <f>VLOOKUP(B16,'[1]Caractéristiques Bâtiments'!$A$1:$J$97,2,FALSE)</f>
        <v>GIM</v>
      </c>
      <c r="D16" s="48" t="str">
        <f>VLOOKUP(B16,'[1]Caractéristiques Bâtiments'!$A$1:$J$97,3,FALSE)</f>
        <v>5, avenue Blaise Pascal</v>
      </c>
      <c r="E16" s="48" t="str">
        <f>VLOOKUP(B16,'[1]Caractéristiques Bâtiments'!$A$1:$J$97,4,FALSE)</f>
        <v>AUBIERE</v>
      </c>
      <c r="F16" s="59">
        <f>VLOOKUP(B16,'[1]Emprise UdA'!$A$3:$B$44,2,FALSE)</f>
        <v>502</v>
      </c>
      <c r="G16" s="139">
        <v>502</v>
      </c>
      <c r="H16" s="140"/>
      <c r="I16" s="139"/>
      <c r="J16" s="140"/>
      <c r="K16" s="165"/>
      <c r="L16" s="94">
        <v>52</v>
      </c>
      <c r="M16" s="80"/>
      <c r="N16" s="83"/>
      <c r="O16" s="91"/>
      <c r="P16" s="84"/>
    </row>
    <row r="17" spans="1:16" ht="15" x14ac:dyDescent="0.2">
      <c r="A17" s="45"/>
      <c r="B17" s="46" t="s">
        <v>258</v>
      </c>
      <c r="C17" s="47" t="str">
        <f>VLOOKUP(B17,'[1]Caractéristiques Bâtiments'!$A$1:$J$97,2,FALSE)</f>
        <v>Local produits chimiques</v>
      </c>
      <c r="D17" s="48" t="str">
        <f>VLOOKUP(B17,'[1]Caractéristiques Bâtiments'!$A$1:$J$97,3,FALSE)</f>
        <v>5, avenue Blaise Pascal</v>
      </c>
      <c r="E17" s="48" t="str">
        <f>VLOOKUP(B17,'[1]Caractéristiques Bâtiments'!$A$1:$J$97,4,FALSE)</f>
        <v>AUBIERE</v>
      </c>
      <c r="F17" s="59">
        <v>50</v>
      </c>
      <c r="G17" s="139"/>
      <c r="H17" s="140"/>
      <c r="I17" s="139"/>
      <c r="J17" s="141">
        <v>50</v>
      </c>
      <c r="K17" s="165"/>
      <c r="L17" s="268">
        <v>52</v>
      </c>
      <c r="M17" s="208" t="s">
        <v>311</v>
      </c>
      <c r="N17" s="213"/>
      <c r="O17" s="213"/>
      <c r="P17" s="267"/>
    </row>
    <row r="18" spans="1:16" ht="15" x14ac:dyDescent="0.2">
      <c r="A18" s="45"/>
      <c r="B18" s="46" t="s">
        <v>7</v>
      </c>
      <c r="C18" s="47" t="str">
        <f>VLOOKUP(B18,'[1]Caractéristiques Bâtiments'!$A$1:$J$97,2,FALSE)</f>
        <v>Turing</v>
      </c>
      <c r="D18" s="48" t="str">
        <f>VLOOKUP(B18,'[1]Caractéristiques Bâtiments'!$A$1:$J$97,3,FALSE)</f>
        <v>7, avenue Blaise Pascal</v>
      </c>
      <c r="E18" s="48" t="str">
        <f>VLOOKUP(B18,'[1]Caractéristiques Bâtiments'!$A$1:$J$97,4,FALSE)</f>
        <v>AUBIERE</v>
      </c>
      <c r="F18" s="59">
        <f>VLOOKUP(B18,'[1]Emprise UBP'!$A$1:$D$61,4,FALSE)</f>
        <v>1366.95</v>
      </c>
      <c r="G18" s="139">
        <v>1367</v>
      </c>
      <c r="H18" s="140"/>
      <c r="I18" s="139"/>
      <c r="J18" s="140"/>
      <c r="K18" s="165"/>
      <c r="L18" s="94">
        <v>2</v>
      </c>
      <c r="M18" s="80"/>
      <c r="N18" s="83"/>
      <c r="O18" s="91"/>
      <c r="P18" s="84"/>
    </row>
    <row r="19" spans="1:16" ht="15" x14ac:dyDescent="0.2">
      <c r="A19" s="45"/>
      <c r="B19" s="46" t="s">
        <v>10</v>
      </c>
      <c r="C19" s="47" t="str">
        <f>VLOOKUP(B19,'[1]Caractéristiques Bâtiments'!$A$1:$J$97,2,FALSE)</f>
        <v>Accueil campus / PC sécurité</v>
      </c>
      <c r="D19" s="48" t="str">
        <f>VLOOKUP(B19,'[1]Caractéristiques Bâtiments'!$A$1:$J$97,3,FALSE)</f>
        <v>13, avenue Blaise Pascal</v>
      </c>
      <c r="E19" s="48" t="str">
        <f>VLOOKUP(B19,'[1]Caractéristiques Bâtiments'!$A$1:$J$97,4,FALSE)</f>
        <v>AUBIERE</v>
      </c>
      <c r="F19" s="59">
        <v>233</v>
      </c>
      <c r="G19" s="139">
        <v>193</v>
      </c>
      <c r="H19" s="140"/>
      <c r="I19" s="139"/>
      <c r="J19" s="140">
        <v>40</v>
      </c>
      <c r="K19" s="165"/>
      <c r="L19" s="94">
        <v>3</v>
      </c>
      <c r="M19" s="208" t="s">
        <v>311</v>
      </c>
      <c r="N19" s="213"/>
      <c r="O19" s="213"/>
      <c r="P19" s="267"/>
    </row>
    <row r="20" spans="1:16" ht="15" x14ac:dyDescent="0.2">
      <c r="A20" s="45"/>
      <c r="B20" s="46" t="s">
        <v>4</v>
      </c>
      <c r="C20" s="47" t="str">
        <f>VLOOKUP(B20,'[1]Caractéristiques Bâtiments'!$A$1:$J$97,2,FALSE)</f>
        <v>CASIMIR</v>
      </c>
      <c r="D20" s="48" t="str">
        <f>VLOOKUP(B20,'[1]Caractéristiques Bâtiments'!$A$1:$J$97,3,FALSE)</f>
        <v>19, avenue Blaise Pascal</v>
      </c>
      <c r="E20" s="48" t="str">
        <f>VLOOKUP(B20,'[1]Caractéristiques Bâtiments'!$A$1:$J$97,4,FALSE)</f>
        <v>AUBIERE</v>
      </c>
      <c r="F20" s="59">
        <f>VLOOKUP(B20,'[1]Emprise UBP'!$A$1:$D$61,4,FALSE)</f>
        <v>716.98</v>
      </c>
      <c r="G20" s="139">
        <v>717</v>
      </c>
      <c r="H20" s="140"/>
      <c r="I20" s="139"/>
      <c r="J20" s="140"/>
      <c r="K20" s="165"/>
      <c r="L20" s="94">
        <v>4</v>
      </c>
      <c r="M20" s="80"/>
      <c r="N20" s="83"/>
      <c r="O20" s="91"/>
      <c r="P20" s="84"/>
    </row>
    <row r="21" spans="1:16" ht="15" x14ac:dyDescent="0.2">
      <c r="A21" s="45"/>
      <c r="B21" s="46" t="s">
        <v>13</v>
      </c>
      <c r="C21" s="47" t="str">
        <f>VLOOKUP(B21,'[1]Caractéristiques Bâtiments'!$A$1:$J$97,2,FALSE)</f>
        <v>POLYTECH</v>
      </c>
      <c r="D21" s="48" t="str">
        <f>VLOOKUP(B21,'[1]Caractéristiques Bâtiments'!$A$1:$J$97,3,FALSE)</f>
        <v>2, avenue Blaise Pascal</v>
      </c>
      <c r="E21" s="48" t="str">
        <f>VLOOKUP(B21,'[1]Caractéristiques Bâtiments'!$A$1:$J$97,4,FALSE)</f>
        <v>AUBIERE</v>
      </c>
      <c r="F21" s="59">
        <f>VLOOKUP(B21,'[1]Emprise UBP'!$A$1:$D$61,4,FALSE)</f>
        <v>5627.05</v>
      </c>
      <c r="G21" s="139">
        <f>F21-J21</f>
        <v>4245.05</v>
      </c>
      <c r="H21" s="140"/>
      <c r="I21" s="139"/>
      <c r="J21" s="140">
        <f>335+225+692+130</f>
        <v>1382</v>
      </c>
      <c r="K21" s="165"/>
      <c r="L21" s="94">
        <v>5</v>
      </c>
      <c r="M21" s="80"/>
      <c r="N21" s="94"/>
      <c r="O21" s="92"/>
      <c r="P21" s="86"/>
    </row>
    <row r="22" spans="1:16" ht="15" x14ac:dyDescent="0.2">
      <c r="A22" s="45"/>
      <c r="B22" s="46" t="s">
        <v>8</v>
      </c>
      <c r="C22" s="47" t="str">
        <f>VLOOKUP(B22,'[1]Caractéristiques Bâtiments'!$A$1:$J$97,2,FALSE)</f>
        <v>Halle Génie Civil</v>
      </c>
      <c r="D22" s="48" t="str">
        <f>VLOOKUP(B22,'[1]Caractéristiques Bâtiments'!$A$1:$J$97,3,FALSE)</f>
        <v>2, avenue Blaise Pascal</v>
      </c>
      <c r="E22" s="48" t="str">
        <f>VLOOKUP(B22,'[1]Caractéristiques Bâtiments'!$A$1:$J$97,4,FALSE)</f>
        <v>AUBIERE</v>
      </c>
      <c r="F22" s="59">
        <f>VLOOKUP(B22,'[1]Emprise UBP'!$A$1:$D$61,4,FALSE)</f>
        <v>1320.83</v>
      </c>
      <c r="G22" s="139">
        <f>F22-J22</f>
        <v>340.82999999999993</v>
      </c>
      <c r="H22" s="140"/>
      <c r="I22" s="139"/>
      <c r="J22" s="140">
        <v>980</v>
      </c>
      <c r="K22" s="165"/>
      <c r="L22" s="94">
        <v>5</v>
      </c>
      <c r="M22" s="80"/>
      <c r="N22" s="94"/>
      <c r="O22" s="92"/>
      <c r="P22" s="86"/>
    </row>
    <row r="23" spans="1:16" ht="15" x14ac:dyDescent="0.2">
      <c r="A23" s="45"/>
      <c r="B23" s="46" t="s">
        <v>12</v>
      </c>
      <c r="C23" s="47" t="str">
        <f>VLOOKUP(B23,'[1]Caractéristiques Bâtiments'!$A$1:$J$97,2,FALSE)</f>
        <v>PPIO</v>
      </c>
      <c r="D23" s="48" t="str">
        <f>VLOOKUP(B23,'[1]Caractéristiques Bâtiments'!$A$1:$J$97,3,FALSE)</f>
        <v>4, avenue Blaise Pascal</v>
      </c>
      <c r="E23" s="48" t="str">
        <f>VLOOKUP(B23,'[1]Caractéristiques Bâtiments'!$A$1:$J$97,4,FALSE)</f>
        <v>AUBIERE</v>
      </c>
      <c r="F23" s="59">
        <f>VLOOKUP(B23,'[1]Emprise UBP'!$A$1:$D$61,4,FALSE)</f>
        <v>9710.99</v>
      </c>
      <c r="G23" s="139">
        <f>F23-H23-J23</f>
        <v>9230.99</v>
      </c>
      <c r="H23" s="140">
        <v>260</v>
      </c>
      <c r="I23" s="139"/>
      <c r="J23" s="140">
        <v>220</v>
      </c>
      <c r="K23" s="165"/>
      <c r="L23" s="94">
        <v>6</v>
      </c>
      <c r="M23" s="80"/>
      <c r="N23" s="94"/>
      <c r="O23" s="92"/>
      <c r="P23" s="86"/>
    </row>
    <row r="24" spans="1:16" ht="15" x14ac:dyDescent="0.2">
      <c r="A24" s="45"/>
      <c r="B24" s="111" t="s">
        <v>9</v>
      </c>
      <c r="C24" s="106" t="str">
        <f>VLOOKUP(B24,'[1]Caractéristiques Bâtiments'!$A$1:$J$97,2,FALSE)</f>
        <v>LMV</v>
      </c>
      <c r="D24" s="107" t="str">
        <f>VLOOKUP(B24,'[1]Caractéristiques Bâtiments'!$A$1:$J$97,3,FALSE)</f>
        <v>6, avenue Blaise Pascal</v>
      </c>
      <c r="E24" s="107" t="str">
        <f>VLOOKUP(B24,'[1]Caractéristiques Bâtiments'!$A$1:$J$97,4,FALSE)</f>
        <v>AUBIERE</v>
      </c>
      <c r="F24" s="108">
        <f>VLOOKUP(B24,'[1]Emprise UBP'!$A$1:$D$61,4,FALSE)</f>
        <v>2716.29</v>
      </c>
      <c r="G24" s="139">
        <f>F24-H24</f>
        <v>2136.29</v>
      </c>
      <c r="H24" s="140">
        <v>580</v>
      </c>
      <c r="I24" s="139"/>
      <c r="J24" s="140"/>
      <c r="K24" s="165"/>
      <c r="L24" s="94">
        <v>7</v>
      </c>
      <c r="M24" s="109" t="s">
        <v>319</v>
      </c>
      <c r="N24" s="83"/>
      <c r="O24" s="91"/>
      <c r="P24" s="84"/>
    </row>
    <row r="25" spans="1:16" ht="15" x14ac:dyDescent="0.2">
      <c r="A25" s="45"/>
      <c r="B25" s="46" t="s">
        <v>3</v>
      </c>
      <c r="C25" s="47" t="str">
        <f>VLOOKUP(B25,'[1]Caractéristiques Bâtiments'!$A$1:$J$97,2,FALSE)</f>
        <v>Maison de l'Innovation</v>
      </c>
      <c r="D25" s="48" t="str">
        <f>VLOOKUP(B25,'[1]Caractéristiques Bâtiments'!$A$1:$J$97,3,FALSE)</f>
        <v>8, avenue Blaise Pascal</v>
      </c>
      <c r="E25" s="48" t="str">
        <f>VLOOKUP(B25,'[1]Caractéristiques Bâtiments'!$A$1:$J$97,4,FALSE)</f>
        <v>AUBIERE</v>
      </c>
      <c r="F25" s="59">
        <f>VLOOKUP(B25,'[1]Emprise UBP'!$A$1:$D$61,4,FALSE)</f>
        <v>2180.5100000000002</v>
      </c>
      <c r="G25" s="139">
        <v>2181</v>
      </c>
      <c r="H25" s="140"/>
      <c r="I25" s="139"/>
      <c r="J25" s="140"/>
      <c r="K25" s="165"/>
      <c r="L25" s="94">
        <v>8</v>
      </c>
      <c r="M25" s="80"/>
      <c r="N25" s="83"/>
      <c r="O25" s="91"/>
      <c r="P25" s="84"/>
    </row>
    <row r="26" spans="1:16" ht="15" x14ac:dyDescent="0.2">
      <c r="A26" s="45"/>
      <c r="B26" s="46" t="s">
        <v>11</v>
      </c>
      <c r="C26" s="47" t="str">
        <f>VLOOKUP(B26,'[1]Caractéristiques Bâtiments'!$A$1:$J$97,2,FALSE)</f>
        <v>PME</v>
      </c>
      <c r="D26" s="48" t="str">
        <f>VLOOKUP(B26,'[1]Caractéristiques Bâtiments'!$A$1:$J$97,3,FALSE)</f>
        <v>12, avenue Blaise Pascal</v>
      </c>
      <c r="E26" s="48" t="str">
        <f>VLOOKUP(B26,'[1]Caractéristiques Bâtiments'!$A$1:$J$97,4,FALSE)</f>
        <v>AUBIERE</v>
      </c>
      <c r="F26" s="59">
        <f>VLOOKUP(B26,'[1]Emprise UBP'!$A$1:$D$61,4,FALSE)</f>
        <v>8822.99</v>
      </c>
      <c r="G26" s="139">
        <f>F26-J26</f>
        <v>8502.99</v>
      </c>
      <c r="H26" s="140"/>
      <c r="I26" s="139"/>
      <c r="J26" s="140">
        <v>320</v>
      </c>
      <c r="K26" s="165"/>
      <c r="L26" s="94">
        <v>9</v>
      </c>
      <c r="M26" s="80"/>
      <c r="N26" s="94"/>
      <c r="O26" s="92"/>
      <c r="P26" s="86"/>
    </row>
    <row r="27" spans="1:16" ht="15" x14ac:dyDescent="0.2">
      <c r="A27" s="45"/>
      <c r="B27" s="46" t="s">
        <v>14</v>
      </c>
      <c r="C27" s="47" t="str">
        <f>VLOOKUP(B27,'[1]Caractéristiques Bâtiments'!$A$1:$J$97,2,FALSE)</f>
        <v>Atelier de maintenance</v>
      </c>
      <c r="D27" s="48" t="str">
        <f>VLOOKUP(B27,'[1]Caractéristiques Bâtiments'!$A$1:$J$97,3,FALSE)</f>
        <v>14, avenue Blaise Pascal</v>
      </c>
      <c r="E27" s="48" t="str">
        <f>VLOOKUP(B27,'[1]Caractéristiques Bâtiments'!$A$1:$J$97,4,FALSE)</f>
        <v>AUBIERE</v>
      </c>
      <c r="F27" s="59">
        <f>VLOOKUP(B27,'[1]Emprise UBP'!$A$1:$D$61,4,FALSE)</f>
        <v>934.07</v>
      </c>
      <c r="G27" s="139">
        <v>934</v>
      </c>
      <c r="H27" s="140"/>
      <c r="I27" s="139"/>
      <c r="J27" s="140"/>
      <c r="K27" s="165"/>
      <c r="L27" s="94">
        <v>10</v>
      </c>
      <c r="M27" s="80"/>
      <c r="N27" s="83"/>
      <c r="O27" s="91"/>
      <c r="P27" s="84"/>
    </row>
    <row r="28" spans="1:16" ht="15" x14ac:dyDescent="0.2">
      <c r="A28" s="45"/>
      <c r="B28" s="111" t="s">
        <v>5</v>
      </c>
      <c r="C28" s="106" t="str">
        <f>VLOOKUP(B28,'[1]Caractéristiques Bâtiments'!$A$1:$J$97,2,FALSE)</f>
        <v>Chaufferie</v>
      </c>
      <c r="D28" s="107" t="str">
        <f>VLOOKUP(B28,'[1]Caractéristiques Bâtiments'!$A$1:$J$97,3,FALSE)</f>
        <v>16,, avenue Blaise Pascal</v>
      </c>
      <c r="E28" s="107" t="str">
        <f>VLOOKUP(B28,'[1]Caractéristiques Bâtiments'!$A$1:$J$97,4,FALSE)</f>
        <v>AUBIERE</v>
      </c>
      <c r="F28" s="108">
        <f>VLOOKUP(B28,'[1]Emprise UBP'!$A$1:$D$61,4,FALSE)</f>
        <v>815.28</v>
      </c>
      <c r="G28" s="139"/>
      <c r="H28" s="140"/>
      <c r="I28" s="139"/>
      <c r="J28" s="140"/>
      <c r="K28" s="165"/>
      <c r="L28" s="94">
        <v>11</v>
      </c>
      <c r="M28" s="109" t="s">
        <v>319</v>
      </c>
      <c r="N28" s="94"/>
      <c r="O28" s="92"/>
      <c r="P28" s="86"/>
    </row>
    <row r="29" spans="1:16" ht="15" x14ac:dyDescent="0.2">
      <c r="A29" s="45"/>
      <c r="B29" s="46" t="s">
        <v>328</v>
      </c>
      <c r="C29" s="47" t="s">
        <v>329</v>
      </c>
      <c r="D29" s="48" t="s">
        <v>330</v>
      </c>
      <c r="E29" s="48" t="s">
        <v>331</v>
      </c>
      <c r="F29" s="59">
        <v>140</v>
      </c>
      <c r="G29" s="139"/>
      <c r="H29" s="140"/>
      <c r="I29" s="139"/>
      <c r="J29" s="140">
        <v>140</v>
      </c>
      <c r="K29" s="165"/>
      <c r="L29" s="94"/>
      <c r="M29" s="80"/>
      <c r="N29" s="94"/>
      <c r="O29" s="92"/>
      <c r="P29" s="86"/>
    </row>
    <row r="30" spans="1:16" ht="15" x14ac:dyDescent="0.2">
      <c r="A30" s="45"/>
      <c r="B30" s="46"/>
      <c r="C30" s="47" t="s">
        <v>346</v>
      </c>
      <c r="D30" s="48" t="s">
        <v>355</v>
      </c>
      <c r="E30" s="48" t="s">
        <v>331</v>
      </c>
      <c r="F30" s="59">
        <v>1200</v>
      </c>
      <c r="G30" s="139">
        <v>1200</v>
      </c>
      <c r="H30" s="140"/>
      <c r="I30" s="139"/>
      <c r="J30" s="140"/>
      <c r="K30" s="165"/>
      <c r="L30" s="94">
        <v>61</v>
      </c>
      <c r="M30" s="80"/>
      <c r="N30" s="83"/>
      <c r="O30" s="91"/>
      <c r="P30" s="84"/>
    </row>
    <row r="31" spans="1:16" ht="15" x14ac:dyDescent="0.2">
      <c r="A31" s="45" t="s">
        <v>259</v>
      </c>
      <c r="B31" s="46"/>
      <c r="C31" s="47"/>
      <c r="D31" s="48"/>
      <c r="E31" s="48"/>
      <c r="F31" s="59"/>
      <c r="G31" s="139"/>
      <c r="H31" s="140"/>
      <c r="I31" s="139"/>
      <c r="J31" s="140"/>
      <c r="K31" s="165"/>
      <c r="L31" s="94"/>
      <c r="M31" s="80"/>
      <c r="N31" s="82"/>
      <c r="O31" s="90"/>
      <c r="P31" s="61"/>
    </row>
    <row r="32" spans="1:16" ht="15" x14ac:dyDescent="0.2">
      <c r="A32" s="45"/>
      <c r="B32" s="46" t="s">
        <v>260</v>
      </c>
      <c r="C32" s="47" t="str">
        <f>VLOOKUP(B32,'[1]Caractéristiques Bâtiments'!$A$1:$J$97,2,FALSE)</f>
        <v>PAC</v>
      </c>
      <c r="D32" s="48" t="str">
        <f>VLOOKUP(B32,'[1]Caractéristiques Bâtiments'!$A$1:$J$97,3,FALSE)</f>
        <v>1, place Mail Vasarely</v>
      </c>
      <c r="E32" s="48" t="str">
        <f>VLOOKUP(B32,'[1]Caractéristiques Bâtiments'!$A$1:$J$97,4,FALSE)</f>
        <v>AUBIERE</v>
      </c>
      <c r="F32" s="59">
        <f>VLOOKUP(B32,'[1]Emprise UBP'!$A$1:$D$61,4,FALSE)</f>
        <v>1647.45</v>
      </c>
      <c r="G32" s="139">
        <v>1647</v>
      </c>
      <c r="H32" s="140"/>
      <c r="I32" s="139"/>
      <c r="J32" s="140"/>
      <c r="K32" s="165"/>
      <c r="L32" s="116">
        <v>60</v>
      </c>
      <c r="M32" s="80"/>
      <c r="N32" s="83"/>
      <c r="O32" s="91"/>
      <c r="P32" s="84"/>
    </row>
    <row r="33" spans="1:16" ht="15" x14ac:dyDescent="0.2">
      <c r="A33" s="45"/>
      <c r="B33" s="46" t="s">
        <v>261</v>
      </c>
      <c r="C33" s="47" t="str">
        <f>VLOOKUP(B33,'[1]Caractéristiques Bâtiments'!$A$1:$J$97,2,FALSE)</f>
        <v>Mathématiques</v>
      </c>
      <c r="D33" s="48" t="str">
        <f>VLOOKUP(B33,'[1]Caractéristiques Bâtiments'!$A$1:$J$97,3,FALSE)</f>
        <v>3, place Mail Vasarely</v>
      </c>
      <c r="E33" s="48" t="str">
        <f>VLOOKUP(B33,'[1]Caractéristiques Bâtiments'!$A$1:$J$97,4,FALSE)</f>
        <v>AUBIERE</v>
      </c>
      <c r="F33" s="59">
        <f>VLOOKUP(B33,'[1]Emprise UBP'!$A$1:$D$61,4,FALSE)</f>
        <v>1352.66</v>
      </c>
      <c r="G33" s="139">
        <v>1353</v>
      </c>
      <c r="H33" s="140"/>
      <c r="I33" s="139"/>
      <c r="J33" s="140"/>
      <c r="K33" s="165"/>
      <c r="L33" s="116">
        <v>58</v>
      </c>
      <c r="M33" s="80"/>
      <c r="N33" s="83"/>
      <c r="O33" s="91"/>
      <c r="P33" s="84"/>
    </row>
    <row r="34" spans="1:16" ht="15" x14ac:dyDescent="0.2">
      <c r="A34" s="45"/>
      <c r="B34" s="46" t="s">
        <v>262</v>
      </c>
      <c r="C34" s="47" t="str">
        <f>VLOOKUP(B34,'[1]Caractéristiques Bâtiments'!$A$1:$J$97,2,FALSE)</f>
        <v>BCU Sciences</v>
      </c>
      <c r="D34" s="48" t="str">
        <f>VLOOKUP(B34,'[1]Caractéristiques Bâtiments'!$A$1:$J$97,3,FALSE)</f>
        <v>6, place Mail Vasarely</v>
      </c>
      <c r="E34" s="48" t="str">
        <f>VLOOKUP(B34,'[1]Caractéristiques Bâtiments'!$A$1:$J$97,4,FALSE)</f>
        <v>AUBIERE</v>
      </c>
      <c r="F34" s="59">
        <f>VLOOKUP(B34,'[1]Emprise UBP'!$A$1:$D$61,4,FALSE)</f>
        <v>2500.66</v>
      </c>
      <c r="G34" s="139">
        <v>2501</v>
      </c>
      <c r="H34" s="140"/>
      <c r="I34" s="139"/>
      <c r="J34" s="140"/>
      <c r="K34" s="165"/>
      <c r="L34" s="116">
        <v>57</v>
      </c>
      <c r="M34" s="80"/>
      <c r="N34" s="83"/>
      <c r="O34" s="91"/>
      <c r="P34" s="84"/>
    </row>
    <row r="35" spans="1:16" ht="15" x14ac:dyDescent="0.2">
      <c r="A35" s="45"/>
      <c r="B35" s="46" t="s">
        <v>263</v>
      </c>
      <c r="C35" s="47" t="str">
        <f>VLOOKUP(B35,'[1]Caractéristiques Bâtiments'!$A$1:$J$97,2,FALSE)</f>
        <v>MVU</v>
      </c>
      <c r="D35" s="48" t="str">
        <f>VLOOKUP(B35,'[1]Caractéristiques Bâtiments'!$A$1:$J$97,3,FALSE)</f>
        <v>7, place Mail Vasarely</v>
      </c>
      <c r="E35" s="48" t="str">
        <f>VLOOKUP(B35,'[1]Caractéristiques Bâtiments'!$A$1:$J$97,4,FALSE)</f>
        <v>AUBIERE</v>
      </c>
      <c r="F35" s="59">
        <f>VLOOKUP(B35,'[1]Emprise UBP'!$A$1:$D$61,4,FALSE)</f>
        <v>3017.74</v>
      </c>
      <c r="G35" s="139">
        <f>F35-J35</f>
        <v>1257.7399999999998</v>
      </c>
      <c r="H35" s="140"/>
      <c r="I35" s="139"/>
      <c r="J35" s="140">
        <v>1760</v>
      </c>
      <c r="K35" s="165"/>
      <c r="L35" s="116">
        <v>57</v>
      </c>
      <c r="M35" s="80"/>
      <c r="N35" s="94"/>
      <c r="O35" s="92"/>
      <c r="P35" s="86"/>
    </row>
    <row r="36" spans="1:16" ht="15" x14ac:dyDescent="0.2">
      <c r="A36" s="45" t="s">
        <v>264</v>
      </c>
      <c r="B36" s="46"/>
      <c r="C36" s="47"/>
      <c r="D36" s="48"/>
      <c r="E36" s="48"/>
      <c r="F36" s="59"/>
      <c r="G36" s="139"/>
      <c r="H36" s="140"/>
      <c r="I36" s="139"/>
      <c r="J36" s="140"/>
      <c r="K36" s="165"/>
      <c r="L36" s="94"/>
      <c r="M36" s="80"/>
      <c r="N36" s="82"/>
      <c r="O36" s="90"/>
      <c r="P36" s="61"/>
    </row>
    <row r="37" spans="1:16" ht="15" x14ac:dyDescent="0.2">
      <c r="A37" s="45"/>
      <c r="B37" s="46" t="s">
        <v>20</v>
      </c>
      <c r="C37" s="47" t="str">
        <f>VLOOKUP(B37,'[1]Caractéristiques Bâtiments'!$A$1:$J$97,2,FALSE)</f>
        <v>Soutes produits chimiques</v>
      </c>
      <c r="D37" s="48" t="str">
        <f>VLOOKUP(B37,'[1]Caractéristiques Bâtiments'!$A$1:$J$97,3,FALSE)</f>
        <v xml:space="preserve"> </v>
      </c>
      <c r="E37" s="48" t="str">
        <f>VLOOKUP(B37,'[1]Caractéristiques Bâtiments'!$A$1:$J$97,4,FALSE)</f>
        <v>AUBIERE</v>
      </c>
      <c r="F37" s="59">
        <f>VLOOKUP(B37,'[1]Emprise UBP'!$A$1:$D$61,4,FALSE)</f>
        <v>295.22000000000003</v>
      </c>
      <c r="G37" s="139">
        <f>F37-J37</f>
        <v>241.22000000000003</v>
      </c>
      <c r="H37" s="140"/>
      <c r="I37" s="139"/>
      <c r="J37" s="140">
        <v>54</v>
      </c>
      <c r="K37" s="165"/>
      <c r="L37" s="94">
        <v>31</v>
      </c>
      <c r="M37" s="208" t="s">
        <v>311</v>
      </c>
      <c r="N37" s="213"/>
      <c r="O37" s="213"/>
      <c r="P37" s="267"/>
    </row>
    <row r="38" spans="1:16" ht="15" x14ac:dyDescent="0.2">
      <c r="A38" s="45"/>
      <c r="B38" s="46" t="s">
        <v>16</v>
      </c>
      <c r="C38" s="47" t="str">
        <f>VLOOKUP(B38,'[1]Caractéristiques Bâtiments'!$A$1:$J$97,2,FALSE)</f>
        <v>Biologie A</v>
      </c>
      <c r="D38" s="48" t="str">
        <f>VLOOKUP(B38,'[1]Caractéristiques Bâtiments'!$A$1:$J$97,3,FALSE)</f>
        <v>5, impasse Amélie Murat</v>
      </c>
      <c r="E38" s="48" t="str">
        <f>VLOOKUP(B38,'[1]Caractéristiques Bâtiments'!$A$1:$J$97,4,FALSE)</f>
        <v>AUBIERE</v>
      </c>
      <c r="F38" s="59">
        <f>VLOOKUP(B38,'[1]Emprise UBP'!$A$1:$D$61,4,FALSE)</f>
        <v>2382.23</v>
      </c>
      <c r="G38" s="139">
        <v>2382</v>
      </c>
      <c r="H38" s="140"/>
      <c r="I38" s="139"/>
      <c r="J38" s="140"/>
      <c r="K38" s="165"/>
      <c r="L38" s="94">
        <v>16</v>
      </c>
      <c r="M38" s="80" t="s">
        <v>317</v>
      </c>
      <c r="N38" s="83"/>
      <c r="O38" s="91"/>
      <c r="P38" s="84"/>
    </row>
    <row r="39" spans="1:16" ht="15" x14ac:dyDescent="0.2">
      <c r="A39" s="45"/>
      <c r="B39" s="46" t="s">
        <v>18</v>
      </c>
      <c r="C39" s="47" t="str">
        <f>VLOOKUP(B39,'[1]Caractéristiques Bâtiments'!$A$1:$J$97,2,FALSE)</f>
        <v>Biologie Végétale Enseignement</v>
      </c>
      <c r="D39" s="48" t="str">
        <f>VLOOKUP(B39,'[1]Caractéristiques Bâtiments'!$A$1:$J$97,3,FALSE)</f>
        <v>3, impasse Amélie Murat</v>
      </c>
      <c r="E39" s="48" t="str">
        <f>VLOOKUP(B39,'[1]Caractéristiques Bâtiments'!$A$1:$J$97,4,FALSE)</f>
        <v>AUBIERE</v>
      </c>
      <c r="F39" s="59">
        <f>VLOOKUP(B39,'[1]Emprise UBP'!$A$1:$D$61,4,FALSE)</f>
        <v>656.88</v>
      </c>
      <c r="G39" s="139">
        <v>657</v>
      </c>
      <c r="H39" s="140"/>
      <c r="I39" s="139"/>
      <c r="J39" s="140"/>
      <c r="K39" s="165"/>
      <c r="L39" s="94">
        <v>17</v>
      </c>
      <c r="M39" s="80"/>
      <c r="N39" s="83"/>
      <c r="O39" s="91"/>
      <c r="P39" s="84"/>
    </row>
    <row r="40" spans="1:16" ht="15" x14ac:dyDescent="0.2">
      <c r="A40" s="45"/>
      <c r="B40" s="46" t="s">
        <v>17</v>
      </c>
      <c r="C40" s="47" t="str">
        <f>VLOOKUP(B40,'[1]Caractéristiques Bâtiments'!$A$1:$J$97,2,FALSE)</f>
        <v>Biologie B</v>
      </c>
      <c r="D40" s="48" t="str">
        <f>VLOOKUP(B40,'[1]Caractéristiques Bâtiments'!$A$1:$J$97,3,FALSE)</f>
        <v>5, impasse Amélie Murat</v>
      </c>
      <c r="E40" s="48" t="str">
        <f>VLOOKUP(B40,'[1]Caractéristiques Bâtiments'!$A$1:$J$97,4,FALSE)</f>
        <v>AUBIERE</v>
      </c>
      <c r="F40" s="59">
        <f>VLOOKUP(B40,'[1]Emprise UBP'!$A$1:$D$61,4,FALSE)</f>
        <v>2637.66</v>
      </c>
      <c r="G40" s="139">
        <v>2638</v>
      </c>
      <c r="H40" s="140"/>
      <c r="I40" s="139"/>
      <c r="J40" s="140"/>
      <c r="K40" s="165"/>
      <c r="L40" s="94">
        <v>18</v>
      </c>
      <c r="M40" s="80" t="s">
        <v>317</v>
      </c>
      <c r="N40" s="83"/>
      <c r="O40" s="91"/>
      <c r="P40" s="84"/>
    </row>
    <row r="41" spans="1:16" ht="15" x14ac:dyDescent="0.2">
      <c r="A41" s="45"/>
      <c r="B41" s="46" t="s">
        <v>19</v>
      </c>
      <c r="C41" s="47" t="str">
        <f>VLOOKUP(B41,'[1]Caractéristiques Bâtiments'!$A$1:$J$97,2,FALSE)</f>
        <v>Pôle Chimie</v>
      </c>
      <c r="D41" s="48" t="str">
        <f>VLOOKUP(B41,'[1]Caractéristiques Bâtiments'!$A$1:$J$97,3,FALSE)</f>
        <v>2, impasse Amélie Murat</v>
      </c>
      <c r="E41" s="48" t="str">
        <f>VLOOKUP(B41,'[1]Caractéristiques Bâtiments'!$A$1:$J$97,4,FALSE)</f>
        <v>AUBIERE</v>
      </c>
      <c r="F41" s="59">
        <f>VLOOKUP(B41,'[1]Emprise UBP'!$A$1:$D$61,4,FALSE)</f>
        <v>7656.19</v>
      </c>
      <c r="G41" s="139">
        <v>7656</v>
      </c>
      <c r="H41" s="140"/>
      <c r="I41" s="139"/>
      <c r="J41" s="140"/>
      <c r="K41" s="165"/>
      <c r="L41" s="94">
        <v>19</v>
      </c>
      <c r="M41" s="80"/>
      <c r="N41" s="83"/>
      <c r="O41" s="91"/>
      <c r="P41" s="84"/>
    </row>
    <row r="42" spans="1:16" ht="15" x14ac:dyDescent="0.2">
      <c r="A42" s="45"/>
      <c r="B42" s="46" t="s">
        <v>15</v>
      </c>
      <c r="C42" s="47" t="str">
        <f>VLOOKUP(B42,'[1]Caractéristiques Bâtiments'!$A$1:$J$97,2,FALSE)</f>
        <v>Amphithéatres</v>
      </c>
      <c r="D42" s="48" t="str">
        <f>VLOOKUP(B42,'[1]Caractéristiques Bâtiments'!$A$1:$J$97,3,FALSE)</f>
        <v>4, impasse Amélie Murat</v>
      </c>
      <c r="E42" s="48" t="str">
        <f>VLOOKUP(B42,'[1]Caractéristiques Bâtiments'!$A$1:$J$97,4,FALSE)</f>
        <v>AUBIERE</v>
      </c>
      <c r="F42" s="59">
        <f>VLOOKUP(B42,'[1]Emprise UBP'!$A$1:$D$61,4,FALSE)</f>
        <v>4186.1099999999997</v>
      </c>
      <c r="G42" s="139">
        <v>4186</v>
      </c>
      <c r="H42" s="140"/>
      <c r="I42" s="139"/>
      <c r="J42" s="140"/>
      <c r="K42" s="165"/>
      <c r="L42" s="94">
        <v>20</v>
      </c>
      <c r="M42" s="80"/>
      <c r="N42" s="83"/>
      <c r="O42" s="91"/>
      <c r="P42" s="84"/>
    </row>
    <row r="43" spans="1:16" ht="15" x14ac:dyDescent="0.2">
      <c r="A43" s="45" t="s">
        <v>265</v>
      </c>
      <c r="B43" s="46"/>
      <c r="C43" s="47"/>
      <c r="D43" s="48"/>
      <c r="E43" s="48"/>
      <c r="F43" s="59"/>
      <c r="G43" s="139"/>
      <c r="H43" s="140"/>
      <c r="I43" s="139"/>
      <c r="J43" s="140"/>
      <c r="K43" s="165"/>
      <c r="L43" s="94"/>
      <c r="M43" s="80"/>
      <c r="N43" s="82"/>
      <c r="O43" s="90"/>
      <c r="P43" s="61"/>
    </row>
    <row r="44" spans="1:16" ht="15" x14ac:dyDescent="0.2">
      <c r="A44" s="45"/>
      <c r="B44" s="46" t="s">
        <v>21</v>
      </c>
      <c r="C44" s="47" t="str">
        <f>VLOOKUP(B44,'[1]Caractéristiques Bâtiments'!$A$1:$J$97,2,FALSE)</f>
        <v>Institut d'Informatique</v>
      </c>
      <c r="D44" s="48" t="str">
        <f>VLOOKUP(B44,'[1]Caractéristiques Bâtiments'!$A$1:$J$97,3,FALSE)</f>
        <v>2, rue de la Chebarde</v>
      </c>
      <c r="E44" s="48" t="str">
        <f>VLOOKUP(B44,'[1]Caractéristiques Bâtiments'!$A$1:$J$97,4,FALSE)</f>
        <v>AUBIERE</v>
      </c>
      <c r="F44" s="59">
        <f>VLOOKUP(B44,'[1]Emprise UBP'!$A$1:$D$61,4,FALSE)</f>
        <v>3848.49</v>
      </c>
      <c r="G44" s="139">
        <v>3848</v>
      </c>
      <c r="H44" s="140"/>
      <c r="I44" s="139"/>
      <c r="J44" s="140"/>
      <c r="K44" s="165"/>
      <c r="L44" s="94">
        <v>21</v>
      </c>
      <c r="M44" s="80"/>
      <c r="N44" s="83"/>
      <c r="O44" s="91"/>
      <c r="P44" s="84"/>
    </row>
    <row r="45" spans="1:16" ht="15" x14ac:dyDescent="0.2">
      <c r="A45" s="45"/>
      <c r="B45" s="46" t="s">
        <v>23</v>
      </c>
      <c r="C45" s="47" t="str">
        <f>VLOOKUP(B45,'[1]Caractéristiques Bâtiments'!$A$1:$J$97,2,FALSE)</f>
        <v>Pôle Commun</v>
      </c>
      <c r="D45" s="48" t="str">
        <f>VLOOKUP(B45,'[1]Caractéristiques Bâtiments'!$A$1:$J$97,3,FALSE)</f>
        <v>4, rue de la Chebarde</v>
      </c>
      <c r="E45" s="48" t="str">
        <f>VLOOKUP(B45,'[1]Caractéristiques Bâtiments'!$A$1:$J$97,4,FALSE)</f>
        <v>AUBIERE</v>
      </c>
      <c r="F45" s="59">
        <f>VLOOKUP(B45,'[1]Emprise UBP'!$A$1:$D$61,4,FALSE)</f>
        <v>2480.4299999999998</v>
      </c>
      <c r="G45" s="139">
        <f>F45-K45</f>
        <v>2355.4299999999998</v>
      </c>
      <c r="H45" s="140"/>
      <c r="I45" s="139"/>
      <c r="J45" s="140"/>
      <c r="K45" s="165">
        <v>125</v>
      </c>
      <c r="L45" s="94">
        <v>22</v>
      </c>
      <c r="M45" s="80"/>
      <c r="N45" s="83"/>
      <c r="O45" s="91"/>
      <c r="P45" s="84"/>
    </row>
    <row r="46" spans="1:16" ht="15" x14ac:dyDescent="0.2">
      <c r="A46" s="45"/>
      <c r="B46" s="46" t="s">
        <v>22</v>
      </c>
      <c r="C46" s="47" t="str">
        <f>VLOOKUP(B46,'[1]Caractéristiques Bâtiments'!$A$1:$J$97,2,FALSE)</f>
        <v>PAVIN</v>
      </c>
      <c r="D46" s="48" t="str">
        <f>VLOOKUP(B46,'[1]Caractéristiques Bâtiments'!$A$1:$J$97,3,FALSE)</f>
        <v>6, rue de la Chebarde</v>
      </c>
      <c r="E46" s="48" t="str">
        <f>VLOOKUP(B46,'[1]Caractéristiques Bâtiments'!$A$1:$J$97,4,FALSE)</f>
        <v>AUBIERE</v>
      </c>
      <c r="F46" s="59">
        <f>438-76</f>
        <v>362</v>
      </c>
      <c r="G46" s="139">
        <v>362</v>
      </c>
      <c r="H46" s="140"/>
      <c r="I46" s="139"/>
      <c r="J46" s="140"/>
      <c r="K46" s="165"/>
      <c r="L46" s="94">
        <v>29</v>
      </c>
      <c r="M46" s="80"/>
      <c r="N46" s="83"/>
      <c r="O46" s="91"/>
      <c r="P46" s="84"/>
    </row>
    <row r="47" spans="1:16" ht="15" x14ac:dyDescent="0.2">
      <c r="A47" s="45"/>
      <c r="B47" s="46" t="s">
        <v>24</v>
      </c>
      <c r="C47" s="47" t="str">
        <f>VLOOKUP(B47,'[1]Caractéristiques Bâtiments'!$A$1:$J$97,2,FALSE)</f>
        <v>STAPS</v>
      </c>
      <c r="D47" s="48" t="str">
        <f>VLOOKUP(B47,'[1]Caractéristiques Bâtiments'!$A$1:$J$97,3,FALSE)</f>
        <v>3, rue de la Chebarde</v>
      </c>
      <c r="E47" s="48" t="str">
        <f>VLOOKUP(B47,'[1]Caractéristiques Bâtiments'!$A$1:$J$97,4,FALSE)</f>
        <v>AUBIERE</v>
      </c>
      <c r="F47" s="59">
        <f>VLOOKUP(B47,'[1]Emprise UBP'!$A$1:$D$61,4,FALSE)</f>
        <v>1987.17</v>
      </c>
      <c r="G47" s="139">
        <f>F47-J47-K47</f>
        <v>1682.17</v>
      </c>
      <c r="H47" s="140"/>
      <c r="I47" s="139"/>
      <c r="J47" s="140">
        <v>180</v>
      </c>
      <c r="K47" s="166">
        <v>125</v>
      </c>
      <c r="L47" s="94">
        <v>23</v>
      </c>
      <c r="M47" s="80"/>
      <c r="N47" s="94"/>
      <c r="O47" s="92"/>
      <c r="P47" s="86"/>
    </row>
    <row r="48" spans="1:16" ht="15" x14ac:dyDescent="0.2">
      <c r="A48" s="45"/>
      <c r="B48" s="96" t="s">
        <v>332</v>
      </c>
      <c r="C48" s="97" t="s">
        <v>333</v>
      </c>
      <c r="D48" s="98" t="s">
        <v>334</v>
      </c>
      <c r="E48" s="98" t="s">
        <v>331</v>
      </c>
      <c r="F48" s="59">
        <v>76</v>
      </c>
      <c r="G48" s="139">
        <v>76</v>
      </c>
      <c r="H48" s="140"/>
      <c r="I48" s="139"/>
      <c r="J48" s="140"/>
      <c r="K48" s="165"/>
      <c r="L48" s="94">
        <v>29</v>
      </c>
      <c r="M48" s="80"/>
      <c r="N48" s="83"/>
      <c r="O48" s="91"/>
      <c r="P48" s="84"/>
    </row>
    <row r="49" spans="1:16" ht="15" x14ac:dyDescent="0.2">
      <c r="A49" s="45" t="s">
        <v>266</v>
      </c>
      <c r="B49" s="46"/>
      <c r="C49" s="47"/>
      <c r="D49" s="48"/>
      <c r="E49" s="48"/>
      <c r="F49" s="59"/>
      <c r="G49" s="139"/>
      <c r="H49" s="140"/>
      <c r="I49" s="139"/>
      <c r="J49" s="140"/>
      <c r="K49" s="165"/>
      <c r="L49" s="94"/>
      <c r="M49" s="80"/>
      <c r="N49" s="82"/>
      <c r="O49" s="90"/>
      <c r="P49" s="61"/>
    </row>
    <row r="50" spans="1:16" ht="15" x14ac:dyDescent="0.2">
      <c r="A50" s="45"/>
      <c r="B50" s="46" t="s">
        <v>27</v>
      </c>
      <c r="C50" s="47" t="str">
        <f>VLOOKUP(B50,'[1]Caractéristiques Bâtiments'!$A$1:$J$97,2,FALSE)</f>
        <v>Villa des herbiers</v>
      </c>
      <c r="D50" s="48" t="str">
        <f>VLOOKUP(B50,'[1]Caractéristiques Bâtiments'!$A$1:$J$97,3,FALSE)</f>
        <v xml:space="preserve"> </v>
      </c>
      <c r="E50" s="48" t="str">
        <f>VLOOKUP(B50,'[1]Caractéristiques Bâtiments'!$A$1:$J$97,4,FALSE)</f>
        <v>AUBIERE</v>
      </c>
      <c r="F50" s="59">
        <v>160</v>
      </c>
      <c r="G50" s="139">
        <v>30</v>
      </c>
      <c r="H50" s="140"/>
      <c r="I50" s="139">
        <v>130</v>
      </c>
      <c r="J50" s="140"/>
      <c r="K50" s="165"/>
      <c r="L50" s="94">
        <v>24</v>
      </c>
      <c r="M50" s="80"/>
      <c r="N50" s="94"/>
      <c r="O50" s="92"/>
      <c r="P50" s="86"/>
    </row>
    <row r="51" spans="1:16" ht="15" x14ac:dyDescent="0.2">
      <c r="A51" s="45"/>
      <c r="B51" s="46" t="s">
        <v>26</v>
      </c>
      <c r="C51" s="47" t="str">
        <f>VLOOKUP(B51,'[1]Caractéristiques Bâtiments'!$A$1:$J$97,2,FALSE)</f>
        <v>Poste de livraison</v>
      </c>
      <c r="D51" s="48" t="str">
        <f>VLOOKUP(B51,'[1]Caractéristiques Bâtiments'!$A$1:$J$97,3,FALSE)</f>
        <v xml:space="preserve"> </v>
      </c>
      <c r="E51" s="48" t="str">
        <f>VLOOKUP(B51,'[1]Caractéristiques Bâtiments'!$A$1:$J$97,4,FALSE)</f>
        <v>AUBIERE</v>
      </c>
      <c r="F51" s="59">
        <f>VLOOKUP(B51,'[1]Emprise UBP'!$A$1:$D$61,4,FALSE)</f>
        <v>34.72</v>
      </c>
      <c r="G51" s="139">
        <v>35</v>
      </c>
      <c r="H51" s="140"/>
      <c r="I51" s="139"/>
      <c r="J51" s="140"/>
      <c r="K51" s="165"/>
      <c r="L51" s="94">
        <v>30</v>
      </c>
      <c r="M51" s="80"/>
      <c r="N51" s="83"/>
      <c r="O51" s="91"/>
      <c r="P51" s="84"/>
    </row>
    <row r="52" spans="1:16" ht="15" x14ac:dyDescent="0.2">
      <c r="A52" s="45"/>
      <c r="B52" s="46" t="s">
        <v>25</v>
      </c>
      <c r="C52" s="47" t="str">
        <f>VLOOKUP(B52,'[1]Caractéristiques Bâtiments'!$A$1:$J$97,2,FALSE)</f>
        <v>Logements</v>
      </c>
      <c r="D52" s="48" t="str">
        <f>VLOOKUP(B52,'[1]Caractéristiques Bâtiments'!$A$1:$J$97,3,FALSE)</f>
        <v xml:space="preserve"> </v>
      </c>
      <c r="E52" s="48" t="str">
        <f>VLOOKUP(B52,'[1]Caractéristiques Bâtiments'!$A$1:$J$97,4,FALSE)</f>
        <v>AUBIERE</v>
      </c>
      <c r="F52" s="59">
        <f>VLOOKUP(B52,'[1]Emprise UBP'!$A$1:$D$61,4,FALSE)</f>
        <v>288.12</v>
      </c>
      <c r="G52" s="139">
        <v>288</v>
      </c>
      <c r="H52" s="140"/>
      <c r="I52" s="139"/>
      <c r="J52" s="140"/>
      <c r="K52" s="165"/>
      <c r="L52" s="94">
        <v>25</v>
      </c>
      <c r="M52" s="80"/>
      <c r="N52" s="83"/>
      <c r="O52" s="91"/>
      <c r="P52" s="84"/>
    </row>
    <row r="53" spans="1:16" ht="15" x14ac:dyDescent="0.2">
      <c r="A53" s="45" t="s">
        <v>267</v>
      </c>
      <c r="B53" s="46"/>
      <c r="C53" s="47"/>
      <c r="D53" s="48"/>
      <c r="E53" s="48"/>
      <c r="F53" s="59"/>
      <c r="G53" s="139"/>
      <c r="H53" s="140"/>
      <c r="I53" s="139"/>
      <c r="J53" s="140"/>
      <c r="K53" s="165"/>
      <c r="L53" s="94"/>
      <c r="M53" s="80"/>
      <c r="N53" s="82"/>
      <c r="O53" s="90"/>
      <c r="P53" s="61"/>
    </row>
    <row r="54" spans="1:16" ht="15" x14ac:dyDescent="0.2">
      <c r="A54" s="45"/>
      <c r="B54" s="46" t="s">
        <v>268</v>
      </c>
      <c r="C54" s="47" t="str">
        <f>VLOOKUP(B54,'[1]Caractéristiques Bâtiments'!$A$1:$J$97,2,FALSE)</f>
        <v>Blatin</v>
      </c>
      <c r="D54" s="48" t="str">
        <f>VLOOKUP(B54,'[1]Caractéristiques Bâtiments'!$A$1:$J$97,3,FALSE)</f>
        <v>36, Bd. Côte Blatin</v>
      </c>
      <c r="E54" s="48" t="s">
        <v>354</v>
      </c>
      <c r="F54" s="59">
        <f>VLOOKUP(B54,'[1]Emprise UdA'!$A$2:$B$44,2,FALSE)</f>
        <v>295</v>
      </c>
      <c r="G54" s="139">
        <v>40</v>
      </c>
      <c r="H54" s="140"/>
      <c r="I54" s="139">
        <v>255</v>
      </c>
      <c r="J54" s="140"/>
      <c r="K54" s="165"/>
      <c r="L54" s="94">
        <v>43</v>
      </c>
      <c r="M54" s="80"/>
      <c r="N54" s="94"/>
      <c r="O54" s="92"/>
      <c r="P54" s="86"/>
    </row>
    <row r="55" spans="1:16" ht="15" x14ac:dyDescent="0.2">
      <c r="A55" s="45"/>
      <c r="B55" s="46" t="s">
        <v>269</v>
      </c>
      <c r="C55" s="47" t="str">
        <f>VLOOKUP(B55,'[1]Caractéristiques Bâtiments'!$A$1:$J$97,2,FALSE)</f>
        <v>Morand</v>
      </c>
      <c r="D55" s="48" t="str">
        <f>VLOOKUP(B55,'[1]Caractéristiques Bâtiments'!$A$1:$J$97,3,FALSE)</f>
        <v>49, Bd François Mitterrand</v>
      </c>
      <c r="E55" s="48" t="s">
        <v>354</v>
      </c>
      <c r="F55" s="59">
        <v>770</v>
      </c>
      <c r="G55" s="139">
        <v>770</v>
      </c>
      <c r="H55" s="140"/>
      <c r="I55" s="139"/>
      <c r="J55" s="140"/>
      <c r="K55" s="165"/>
      <c r="L55" s="94">
        <v>45</v>
      </c>
      <c r="M55" s="80"/>
      <c r="N55" s="83"/>
      <c r="O55" s="91"/>
      <c r="P55" s="84"/>
    </row>
    <row r="56" spans="1:16" ht="15" x14ac:dyDescent="0.2">
      <c r="A56" s="45"/>
      <c r="B56" s="46" t="s">
        <v>270</v>
      </c>
      <c r="C56" s="47" t="str">
        <f>VLOOKUP(B56,'[1]Caractéristiques Bâtiments'!$A$1:$J$97,2,FALSE)</f>
        <v>IADT</v>
      </c>
      <c r="D56" s="48" t="str">
        <f>VLOOKUP(B56,'[1]Caractéristiques Bâtiments'!$A$1:$J$97,3,FALSE)</f>
        <v>51-53, Bd François Mitterrand</v>
      </c>
      <c r="E56" s="48" t="s">
        <v>354</v>
      </c>
      <c r="F56" s="59">
        <f>VLOOKUP(B56,'[1]Emprise UdA'!$A$3:$B$44,2,FALSE)</f>
        <v>474</v>
      </c>
      <c r="G56" s="139">
        <v>474</v>
      </c>
      <c r="H56" s="140"/>
      <c r="I56" s="139"/>
      <c r="J56" s="140"/>
      <c r="K56" s="165"/>
      <c r="L56" s="94">
        <v>46</v>
      </c>
      <c r="M56" s="80"/>
      <c r="N56" s="83"/>
      <c r="O56" s="91"/>
      <c r="P56" s="84"/>
    </row>
    <row r="57" spans="1:16" ht="15" x14ac:dyDescent="0.2">
      <c r="A57" s="45"/>
      <c r="B57" s="46" t="s">
        <v>271</v>
      </c>
      <c r="C57" s="47" t="str">
        <f>VLOOKUP(B57,'[1]Caractéristiques Bâtiments'!$A$1:$J$97,2,FALSE)</f>
        <v>Mitterrand</v>
      </c>
      <c r="D57" s="48" t="str">
        <f>VLOOKUP(B57,'[1]Caractéristiques Bâtiments'!$A$1:$J$97,3,FALSE)</f>
        <v>41, Bd François Mitterrand</v>
      </c>
      <c r="E57" s="48" t="s">
        <v>354</v>
      </c>
      <c r="F57" s="59">
        <f>VLOOKUP(B57,'[1]Emprise UdA'!$A$3:$B$44,2,FALSE)</f>
        <v>2805</v>
      </c>
      <c r="G57" s="139">
        <v>2805</v>
      </c>
      <c r="H57" s="140"/>
      <c r="I57" s="139"/>
      <c r="J57" s="140"/>
      <c r="K57" s="165"/>
      <c r="L57" s="94">
        <v>47</v>
      </c>
      <c r="M57" s="80" t="s">
        <v>318</v>
      </c>
      <c r="N57" s="83"/>
      <c r="O57" s="91"/>
      <c r="P57" s="84"/>
    </row>
    <row r="58" spans="1:16" ht="15" x14ac:dyDescent="0.2">
      <c r="A58" s="45"/>
      <c r="B58" s="46" t="s">
        <v>33</v>
      </c>
      <c r="C58" s="47" t="str">
        <f>VLOOKUP(B58,'[1]Caractéristiques Bâtiments'!$A$1:$J$97,2,FALSE)</f>
        <v>Gergovia</v>
      </c>
      <c r="D58" s="48" t="str">
        <f>VLOOKUP(B58,'[1]Caractéristiques Bâtiments'!$A$1:$J$97,3,FALSE)</f>
        <v>29, Bd Gergovia</v>
      </c>
      <c r="E58" s="48" t="s">
        <v>354</v>
      </c>
      <c r="F58" s="59">
        <f>VLOOKUP(B58,'[1]Emprise UBP'!$A$1:$D$61,4,FALSE)</f>
        <v>4543.68</v>
      </c>
      <c r="G58" s="139">
        <f>F58-K58</f>
        <v>4543.68</v>
      </c>
      <c r="H58" s="140"/>
      <c r="I58" s="139"/>
      <c r="J58" s="140"/>
      <c r="K58" s="165"/>
      <c r="L58" s="94">
        <v>26</v>
      </c>
      <c r="M58" s="80"/>
      <c r="N58" s="83"/>
      <c r="O58" s="91"/>
      <c r="P58" s="84"/>
    </row>
    <row r="59" spans="1:16" ht="15" x14ac:dyDescent="0.2">
      <c r="A59" s="45"/>
      <c r="B59" s="46" t="s">
        <v>272</v>
      </c>
      <c r="C59" s="47" t="str">
        <f>VLOOKUP(B59,'[1]Caractéristiques Bâtiments'!$A$1:$J$97,2,FALSE)</f>
        <v>Rotonde</v>
      </c>
      <c r="D59" s="48" t="str">
        <f>VLOOKUP(B59,'[1]Caractéristiques Bâtiments'!$A$1:$J$97,3,FALSE)</f>
        <v>26, Avenue Léon Blum</v>
      </c>
      <c r="E59" s="48" t="s">
        <v>354</v>
      </c>
      <c r="F59" s="59">
        <f>VLOOKUP(B59,'[1]Emprise UdA'!$A$3:$B$44,2,FALSE)</f>
        <v>5209</v>
      </c>
      <c r="G59" s="139">
        <f>F59-K59</f>
        <v>4289</v>
      </c>
      <c r="H59" s="140"/>
      <c r="I59" s="139"/>
      <c r="J59" s="140"/>
      <c r="K59" s="165">
        <v>920</v>
      </c>
      <c r="L59" s="94">
        <v>48</v>
      </c>
      <c r="M59" s="80"/>
      <c r="N59" s="83"/>
      <c r="O59" s="91"/>
      <c r="P59" s="84"/>
    </row>
    <row r="60" spans="1:16" ht="15" x14ac:dyDescent="0.2">
      <c r="A60" s="45"/>
      <c r="B60" s="46" t="s">
        <v>36</v>
      </c>
      <c r="C60" s="47" t="str">
        <f>VLOOKUP(B60,'[1]Caractéristiques Bâtiments'!$A$1:$J$97,2,FALSE)</f>
        <v>Ledru</v>
      </c>
      <c r="D60" s="48" t="str">
        <f>VLOOKUP(B60,'[1]Caractéristiques Bâtiments'!$A$1:$J$97,3,FALSE)</f>
        <v>4, rue Ledru</v>
      </c>
      <c r="E60" s="48" t="s">
        <v>354</v>
      </c>
      <c r="F60" s="59">
        <f>VLOOKUP(B60,'[1]Emprise UBP'!$A$1:$D$61,4,FALSE)</f>
        <v>1213.7</v>
      </c>
      <c r="G60" s="139">
        <v>200</v>
      </c>
      <c r="H60" s="140"/>
      <c r="I60" s="139"/>
      <c r="J60" s="140">
        <v>1004</v>
      </c>
      <c r="K60" s="165"/>
      <c r="L60" s="94">
        <v>27</v>
      </c>
      <c r="M60" s="80"/>
      <c r="N60" s="94"/>
      <c r="O60" s="92"/>
      <c r="P60" s="86"/>
    </row>
    <row r="61" spans="1:16" ht="15" x14ac:dyDescent="0.2">
      <c r="A61" s="45"/>
      <c r="B61" s="46" t="s">
        <v>34</v>
      </c>
      <c r="C61" s="47" t="str">
        <f>VLOOKUP(B61,'[1]Caractéristiques Bâtiments'!$A$1:$J$97,2,FALSE)</f>
        <v>Kessler</v>
      </c>
      <c r="D61" s="48" t="str">
        <f>VLOOKUP(B61,'[1]Caractéristiques Bâtiments'!$A$1:$J$97,3,FALSE)</f>
        <v>43, Bd François Mitterrand</v>
      </c>
      <c r="E61" s="48" t="s">
        <v>354</v>
      </c>
      <c r="F61" s="99">
        <f>J61+G61</f>
        <v>2523</v>
      </c>
      <c r="G61" s="139">
        <v>1350</v>
      </c>
      <c r="H61" s="140"/>
      <c r="I61" s="139"/>
      <c r="J61" s="140">
        <v>1173</v>
      </c>
      <c r="K61" s="165"/>
      <c r="L61" s="94">
        <v>28</v>
      </c>
      <c r="M61" s="80"/>
      <c r="N61" s="94"/>
      <c r="O61" s="92"/>
      <c r="P61" s="86"/>
    </row>
    <row r="62" spans="1:16" ht="15" x14ac:dyDescent="0.2">
      <c r="A62" s="45"/>
      <c r="B62" s="46" t="s">
        <v>40</v>
      </c>
      <c r="C62" s="47" t="str">
        <f>VLOOKUP(B62,'[1]Caractéristiques Bâtiments'!$A$1:$J$97,2,FALSE)</f>
        <v>Poncillon A</v>
      </c>
      <c r="D62" s="48" t="str">
        <f>VLOOKUP(B62,'[1]Caractéristiques Bâtiments'!$A$1:$J$97,3,FALSE)</f>
        <v>15, bis rue Poncillon</v>
      </c>
      <c r="E62" s="48" t="s">
        <v>354</v>
      </c>
      <c r="F62" s="100">
        <f>VLOOKUP(B62,'[1]Emprise UBP'!$A$1:$D$61,4,FALSE)</f>
        <v>1838.44</v>
      </c>
      <c r="G62" s="139">
        <v>180</v>
      </c>
      <c r="H62" s="140"/>
      <c r="I62" s="139"/>
      <c r="J62" s="140">
        <f>1180+335</f>
        <v>1515</v>
      </c>
      <c r="K62" s="165"/>
      <c r="L62" s="94">
        <v>32</v>
      </c>
      <c r="M62" s="80"/>
      <c r="N62" s="94"/>
      <c r="O62" s="92"/>
      <c r="P62" s="86"/>
    </row>
    <row r="63" spans="1:16" ht="15" x14ac:dyDescent="0.2">
      <c r="A63" s="45"/>
      <c r="B63" s="46" t="s">
        <v>42</v>
      </c>
      <c r="C63" s="47" t="str">
        <f>VLOOKUP(B63,'[1]Caractéristiques Bâtiments'!$A$1:$J$97,2,FALSE)</f>
        <v>Poncillon B</v>
      </c>
      <c r="D63" s="48" t="str">
        <f>VLOOKUP(B63,'[1]Caractéristiques Bâtiments'!$A$1:$J$97,3,FALSE)</f>
        <v>15, bis rue Poncillon</v>
      </c>
      <c r="E63" s="48" t="s">
        <v>354</v>
      </c>
      <c r="F63" s="59">
        <f>VLOOKUP(B63,'[1]Emprise UBP'!$A$1:$D$61,4,FALSE)</f>
        <v>2677.77</v>
      </c>
      <c r="G63" s="139">
        <v>2678</v>
      </c>
      <c r="H63" s="140"/>
      <c r="I63" s="139"/>
      <c r="J63" s="140"/>
      <c r="K63" s="165"/>
      <c r="L63" s="94">
        <v>33</v>
      </c>
      <c r="M63" s="80"/>
      <c r="N63" s="83"/>
      <c r="O63" s="91"/>
      <c r="P63" s="84"/>
    </row>
    <row r="64" spans="1:16" ht="15" x14ac:dyDescent="0.2">
      <c r="A64" s="45"/>
      <c r="B64" s="46" t="s">
        <v>39</v>
      </c>
      <c r="C64" s="47" t="str">
        <f>VLOOKUP(B64,'[1]Caractéristiques Bâtiments'!$A$1:$J$97,2,FALSE)</f>
        <v>Poncillon C</v>
      </c>
      <c r="D64" s="48" t="str">
        <f>VLOOKUP(B64,'[1]Caractéristiques Bâtiments'!$A$1:$J$97,3,FALSE)</f>
        <v>15, bis rue Poncillon</v>
      </c>
      <c r="E64" s="48" t="s">
        <v>354</v>
      </c>
      <c r="F64" s="59">
        <f>VLOOKUP(B64,'[1]Emprise UBP'!$A$1:$D$61,4,FALSE)</f>
        <v>193.61</v>
      </c>
      <c r="G64" s="139">
        <v>194</v>
      </c>
      <c r="H64" s="140"/>
      <c r="I64" s="139"/>
      <c r="J64" s="140"/>
      <c r="K64" s="165"/>
      <c r="L64" s="94">
        <v>33</v>
      </c>
      <c r="M64" s="80"/>
      <c r="N64" s="83"/>
      <c r="O64" s="91"/>
      <c r="P64" s="84"/>
    </row>
    <row r="65" spans="1:16" ht="15" x14ac:dyDescent="0.2">
      <c r="A65" s="45"/>
      <c r="B65" s="46" t="s">
        <v>41</v>
      </c>
      <c r="C65" s="47" t="str">
        <f>VLOOKUP(B65,'[1]Caractéristiques Bâtiments'!$A$1:$J$97,2,FALSE)</f>
        <v>Poncillon D</v>
      </c>
      <c r="D65" s="48" t="str">
        <f>VLOOKUP(B65,'[1]Caractéristiques Bâtiments'!$A$1:$J$97,3,FALSE)</f>
        <v>15, bis rue Poncillon</v>
      </c>
      <c r="E65" s="48" t="s">
        <v>354</v>
      </c>
      <c r="F65" s="59">
        <f>VLOOKUP(B65,'[1]Emprise UBP'!$A$1:$D$61,4,FALSE)</f>
        <v>144.62</v>
      </c>
      <c r="G65" s="139"/>
      <c r="H65" s="140"/>
      <c r="I65" s="139"/>
      <c r="J65" s="140"/>
      <c r="K65" s="165"/>
      <c r="L65" s="266"/>
      <c r="M65" s="208" t="s">
        <v>311</v>
      </c>
      <c r="N65" s="213"/>
      <c r="O65" s="213"/>
      <c r="P65" s="267"/>
    </row>
    <row r="66" spans="1:16" ht="15" x14ac:dyDescent="0.2">
      <c r="A66" s="45"/>
      <c r="B66" s="46" t="s">
        <v>273</v>
      </c>
      <c r="C66" s="47" t="str">
        <f>VLOOKUP(B66,'[1]Caractéristiques Bâtiments'!$A$1:$J$97,2,FALSE)</f>
        <v>Poncillon E</v>
      </c>
      <c r="D66" s="48" t="str">
        <f>VLOOKUP(B66,'[1]Caractéristiques Bâtiments'!$A$1:$J$97,3,FALSE)</f>
        <v>15, bis rue Poncillon</v>
      </c>
      <c r="E66" s="48" t="s">
        <v>354</v>
      </c>
      <c r="F66" s="59">
        <f>VLOOKUP(B66,'[1]Emprise UBP'!$A$1:$D$61,4,FALSE)</f>
        <v>662.02</v>
      </c>
      <c r="G66" s="139"/>
      <c r="H66" s="140"/>
      <c r="I66" s="139"/>
      <c r="J66" s="140"/>
      <c r="K66" s="165"/>
      <c r="L66" s="266"/>
      <c r="M66" s="208" t="s">
        <v>311</v>
      </c>
      <c r="N66" s="213"/>
      <c r="O66" s="213"/>
      <c r="P66" s="267"/>
    </row>
    <row r="67" spans="1:16" ht="15" x14ac:dyDescent="0.2">
      <c r="A67" s="45"/>
      <c r="B67" s="46" t="s">
        <v>274</v>
      </c>
      <c r="C67" s="47" t="str">
        <f>VLOOKUP(B67,'[1]Caractéristiques Bâtiments'!$A$1:$J$97,2,FALSE)</f>
        <v>Jaude</v>
      </c>
      <c r="D67" s="48" t="str">
        <f>VLOOKUP(B67,'[1]Caractéristiques Bâtiments'!$A$1:$J$97,3,FALSE)</f>
        <v>11, Bd Charles de Gaulle</v>
      </c>
      <c r="E67" s="48" t="s">
        <v>354</v>
      </c>
      <c r="F67" s="59">
        <f>VLOOKUP(B67,'[1]Emprise UdA'!$A$3:$B$44,2,FALSE)</f>
        <v>1516</v>
      </c>
      <c r="G67" s="139">
        <v>1516</v>
      </c>
      <c r="H67" s="140"/>
      <c r="I67" s="139"/>
      <c r="J67" s="140"/>
      <c r="K67" s="165"/>
      <c r="L67" s="94">
        <v>49</v>
      </c>
      <c r="M67" s="80"/>
      <c r="N67" s="83"/>
      <c r="O67" s="91"/>
      <c r="P67" s="84"/>
    </row>
    <row r="68" spans="1:16" ht="15" x14ac:dyDescent="0.2">
      <c r="A68" s="45"/>
      <c r="B68" s="101" t="s">
        <v>275</v>
      </c>
      <c r="C68" s="102" t="str">
        <f>VLOOKUP(B68,'[1]Caractéristiques Bâtiments'!$A$1:$J$97,2,FALSE)</f>
        <v>Centre d'affaires Gergovia</v>
      </c>
      <c r="D68" s="103" t="str">
        <f>VLOOKUP(B68,'[1]Caractéristiques Bâtiments'!$A$1:$J$97,3,FALSE)</f>
        <v>65, Bd François Mitterrand</v>
      </c>
      <c r="E68" s="103" t="s">
        <v>354</v>
      </c>
      <c r="F68" s="104">
        <f>VLOOKUP(B68,'[1]Emprise UdA'!$A$3:$B$44,2,FALSE)</f>
        <v>410</v>
      </c>
      <c r="G68" s="139"/>
      <c r="H68" s="140"/>
      <c r="I68" s="139"/>
      <c r="J68" s="140"/>
      <c r="K68" s="165"/>
      <c r="L68" s="115"/>
      <c r="M68" s="105" t="s">
        <v>319</v>
      </c>
      <c r="N68" s="83"/>
      <c r="O68" s="91"/>
      <c r="P68" s="84"/>
    </row>
    <row r="69" spans="1:16" ht="15" x14ac:dyDescent="0.2">
      <c r="A69" s="45"/>
      <c r="B69" s="49" t="s">
        <v>29</v>
      </c>
      <c r="C69" s="47" t="str">
        <f>VLOOKUP(B69,'[1]Caractéristiques Bâtiments'!$A$1:$J$97,2,FALSE)</f>
        <v>Carnot</v>
      </c>
      <c r="D69" s="48" t="str">
        <f>VLOOKUP(B69,'[1]Caractéristiques Bâtiments'!$A$1:$J$97,3,FALSE)</f>
        <v>34, avenue Carnot</v>
      </c>
      <c r="E69" s="48" t="s">
        <v>354</v>
      </c>
      <c r="F69" s="59">
        <f>VLOOKUP(B69,'[1]Emprise UBP'!$A$1:$D$61,4,FALSE)</f>
        <v>3124.54</v>
      </c>
      <c r="G69" s="139">
        <f>50+70+50+720</f>
        <v>890</v>
      </c>
      <c r="H69" s="140"/>
      <c r="I69" s="139">
        <f>F69-G69</f>
        <v>2234.54</v>
      </c>
      <c r="J69" s="140"/>
      <c r="K69" s="165"/>
      <c r="L69" s="94">
        <v>34</v>
      </c>
      <c r="M69" s="80"/>
      <c r="N69" s="94"/>
      <c r="O69" s="92"/>
      <c r="P69" s="86"/>
    </row>
    <row r="70" spans="1:16" ht="15" x14ac:dyDescent="0.2">
      <c r="A70" s="45"/>
      <c r="B70" s="49" t="s">
        <v>276</v>
      </c>
      <c r="C70" s="47" t="str">
        <f>VLOOKUP(B70,'[1]Caractéristiques Bâtiments'!$A$1:$J$97,2,FALSE)</f>
        <v>Angle Collomp</v>
      </c>
      <c r="D70" s="48" t="str">
        <f>VLOOKUP(B70,'[1]Caractéristiques Bâtiments'!$A$1:$J$97,3,FALSE)</f>
        <v>34, avenue Carnot</v>
      </c>
      <c r="E70" s="48" t="s">
        <v>354</v>
      </c>
      <c r="F70" s="59" t="str">
        <f>VLOOKUP(B70,'[1]Emprise UBP'!$A$1:$D$61,4,FALSE)</f>
        <v>Voir Carnot</v>
      </c>
      <c r="G70" s="139"/>
      <c r="H70" s="140"/>
      <c r="I70" s="139"/>
      <c r="J70" s="140"/>
      <c r="K70" s="165"/>
      <c r="L70" s="94">
        <v>34</v>
      </c>
      <c r="M70" s="80"/>
      <c r="N70" s="83"/>
      <c r="O70" s="91"/>
      <c r="P70" s="84"/>
    </row>
    <row r="71" spans="1:16" ht="15" x14ac:dyDescent="0.2">
      <c r="A71" s="45"/>
      <c r="B71" s="46" t="s">
        <v>37</v>
      </c>
      <c r="C71" s="47" t="str">
        <f>VLOOKUP(B71,'[1]Caractéristiques Bâtiments'!$A$1:$J$97,2,FALSE)</f>
        <v>Paul Collomp</v>
      </c>
      <c r="D71" s="48" t="str">
        <f>VLOOKUP(B71,'[1]Caractéristiques Bâtiments'!$A$1:$J$97,3,FALSE)</f>
        <v>17, rue Paul Collomp</v>
      </c>
      <c r="E71" s="48" t="s">
        <v>354</v>
      </c>
      <c r="F71" s="59">
        <f>VLOOKUP(B71,'[1]Emprise UBP'!$A$1:$D$61,4,FALSE)</f>
        <v>1010.14</v>
      </c>
      <c r="G71" s="139">
        <v>1010</v>
      </c>
      <c r="H71" s="140"/>
      <c r="I71" s="139"/>
      <c r="J71" s="140"/>
      <c r="K71" s="165"/>
      <c r="L71" s="94">
        <v>34</v>
      </c>
      <c r="M71" s="80"/>
      <c r="N71" s="83"/>
      <c r="O71" s="91"/>
      <c r="P71" s="84"/>
    </row>
    <row r="72" spans="1:16" ht="15" x14ac:dyDescent="0.2">
      <c r="A72" s="45"/>
      <c r="B72" s="46" t="s">
        <v>35</v>
      </c>
      <c r="C72" s="47" t="str">
        <f>VLOOKUP(B72,'[1]Caractéristiques Bâtiments'!$A$1:$J$97,2,FALSE)</f>
        <v>Manège</v>
      </c>
      <c r="D72" s="48" t="str">
        <f>VLOOKUP(B72,'[1]Caractéristiques Bâtiments'!$A$1:$J$97,3,FALSE)</f>
        <v>34, avenue Carnot</v>
      </c>
      <c r="E72" s="48" t="s">
        <v>354</v>
      </c>
      <c r="F72" s="59">
        <f>VLOOKUP(B72,'[1]Emprise UBP'!$A$1:$D$61,4,FALSE)</f>
        <v>1522.41</v>
      </c>
      <c r="G72" s="139"/>
      <c r="H72" s="140"/>
      <c r="I72" s="139">
        <v>1522</v>
      </c>
      <c r="J72" s="140"/>
      <c r="K72" s="165"/>
      <c r="L72" s="94">
        <v>35</v>
      </c>
      <c r="M72" s="80"/>
      <c r="N72" s="94"/>
      <c r="O72" s="92"/>
      <c r="P72" s="86"/>
    </row>
    <row r="73" spans="1:16" ht="15" x14ac:dyDescent="0.2">
      <c r="A73" s="45"/>
      <c r="B73" s="46" t="s">
        <v>31</v>
      </c>
      <c r="C73" s="47" t="str">
        <f>VLOOKUP(B73,'[1]Caractéristiques Bâtiments'!$A$1:$J$97,2,FALSE)</f>
        <v>Amboise</v>
      </c>
      <c r="D73" s="48" t="str">
        <f>VLOOKUP(B73,'[1]Caractéristiques Bâtiments'!$A$1:$J$97,3,FALSE)</f>
        <v>34, avenue Carnot</v>
      </c>
      <c r="E73" s="48" t="s">
        <v>354</v>
      </c>
      <c r="F73" s="59">
        <f>VLOOKUP(B73,'[1]Emprise UBP'!$A$1:$D$61,4,FALSE)</f>
        <v>1036.17</v>
      </c>
      <c r="G73" s="139">
        <v>1036</v>
      </c>
      <c r="H73" s="140"/>
      <c r="I73" s="139"/>
      <c r="J73" s="140"/>
      <c r="K73" s="165"/>
      <c r="L73" s="94">
        <v>36</v>
      </c>
      <c r="M73" s="80"/>
      <c r="N73" s="83"/>
      <c r="O73" s="91"/>
      <c r="P73" s="84"/>
    </row>
    <row r="74" spans="1:16" ht="15" x14ac:dyDescent="0.2">
      <c r="A74" s="45"/>
      <c r="B74" s="101" t="s">
        <v>28</v>
      </c>
      <c r="C74" s="102" t="str">
        <f>VLOOKUP(B74,'[1]Caractéristiques Bâtiments'!$A$1:$J$97,2,FALSE)</f>
        <v>Lafayette</v>
      </c>
      <c r="D74" s="103" t="str">
        <f>VLOOKUP(B74,'[1]Caractéristiques Bâtiments'!$A$1:$J$97,3,FALSE)</f>
        <v>1, Bd Lafayette</v>
      </c>
      <c r="E74" s="103" t="s">
        <v>354</v>
      </c>
      <c r="F74" s="104">
        <f>VLOOKUP(B74,'[1]Emprise UBP'!$A$1:$D$61,4,FALSE)</f>
        <v>2343.5100000000002</v>
      </c>
      <c r="G74" s="139"/>
      <c r="H74" s="140"/>
      <c r="I74" s="139"/>
      <c r="J74" s="140"/>
      <c r="K74" s="165"/>
      <c r="L74" s="94">
        <v>37</v>
      </c>
      <c r="M74" s="105" t="s">
        <v>319</v>
      </c>
      <c r="N74" s="83"/>
      <c r="O74" s="91"/>
      <c r="P74" s="84"/>
    </row>
    <row r="75" spans="1:16" ht="15" x14ac:dyDescent="0.2">
      <c r="A75" s="45"/>
      <c r="B75" s="46" t="s">
        <v>277</v>
      </c>
      <c r="C75" s="47" t="str">
        <f>VLOOKUP(B75,'[1]Caractéristiques Bâtiments'!$A$1:$J$97,2,FALSE)</f>
        <v>Cratère</v>
      </c>
      <c r="D75" s="48" t="str">
        <f>VLOOKUP(B75,'[1]Caractéristiques Bâtiments'!$A$1:$J$97,3,FALSE)</f>
        <v xml:space="preserve"> </v>
      </c>
      <c r="E75" s="48" t="s">
        <v>354</v>
      </c>
      <c r="F75" s="59" t="s">
        <v>278</v>
      </c>
      <c r="G75" s="139"/>
      <c r="H75" s="140"/>
      <c r="I75" s="139"/>
      <c r="J75" s="140"/>
      <c r="K75" s="165"/>
      <c r="L75" s="94">
        <v>48</v>
      </c>
      <c r="M75" s="80"/>
      <c r="N75" s="83"/>
      <c r="O75" s="91"/>
      <c r="P75" s="84"/>
    </row>
    <row r="76" spans="1:16" ht="15" x14ac:dyDescent="0.2">
      <c r="A76" s="45"/>
      <c r="B76" s="46" t="s">
        <v>30</v>
      </c>
      <c r="C76" s="47" t="str">
        <f>VLOOKUP(B76,'[1]Caractéristiques Bâtiments'!$A$1:$J$97,2,FALSE)</f>
        <v>Château</v>
      </c>
      <c r="D76" s="48" t="str">
        <f>VLOOKUP(B76,'[1]Caractéristiques Bâtiments'!$A$1:$J$97,3,FALSE)</f>
        <v>36, avenue Jaurès</v>
      </c>
      <c r="E76" s="48" t="str">
        <f>VLOOKUP(B76,'[1]Caractéristiques Bâtiments'!$A$1:$J$97,4,FALSE)</f>
        <v>CHAMALIERES</v>
      </c>
      <c r="F76" s="59">
        <f>VLOOKUP(B76,'[1]Emprise UBP'!$A$1:$D$61,4,FALSE)</f>
        <v>421.55</v>
      </c>
      <c r="G76" s="139"/>
      <c r="H76" s="140"/>
      <c r="I76" s="139">
        <f>F76-J76</f>
        <v>341.55</v>
      </c>
      <c r="J76" s="140">
        <v>80</v>
      </c>
      <c r="K76" s="165"/>
      <c r="L76" s="94">
        <v>41</v>
      </c>
      <c r="M76" s="80"/>
      <c r="N76" s="94"/>
      <c r="O76" s="92"/>
      <c r="P76" s="86"/>
    </row>
    <row r="77" spans="1:16" ht="15" x14ac:dyDescent="0.2">
      <c r="A77" s="45"/>
      <c r="B77" s="46" t="s">
        <v>32</v>
      </c>
      <c r="C77" s="47" t="str">
        <f>VLOOKUP(B77,'[1]Caractéristiques Bâtiments'!$A$1:$J$97,2,FALSE)</f>
        <v>Jaurès</v>
      </c>
      <c r="D77" s="48" t="str">
        <f>VLOOKUP(B77,'[1]Caractéristiques Bâtiments'!$A$1:$J$97,3,FALSE)</f>
        <v>36, avenue Jaurès</v>
      </c>
      <c r="E77" s="48" t="str">
        <f>VLOOKUP(B77,'[1]Caractéristiques Bâtiments'!$A$1:$J$97,4,FALSE)</f>
        <v>CHAMALIERES</v>
      </c>
      <c r="F77" s="100">
        <f>VLOOKUP(B77,'[1]Emprise UBP'!$A$1:$D$61,4,FALSE)</f>
        <v>4157.1099999999997</v>
      </c>
      <c r="G77" s="139">
        <f>F77-H77-J77-K77</f>
        <v>-117.89000000000033</v>
      </c>
      <c r="H77" s="140">
        <v>590</v>
      </c>
      <c r="I77" s="139"/>
      <c r="J77" s="140">
        <f>415+1000+580</f>
        <v>1995</v>
      </c>
      <c r="K77" s="166">
        <f>290+1400</f>
        <v>1690</v>
      </c>
      <c r="L77" s="94">
        <v>38</v>
      </c>
      <c r="M77" s="80"/>
      <c r="N77" s="94"/>
      <c r="O77" s="92"/>
      <c r="P77" s="86"/>
    </row>
    <row r="78" spans="1:16" ht="15" x14ac:dyDescent="0.2">
      <c r="A78" s="45"/>
      <c r="B78" s="46" t="s">
        <v>38</v>
      </c>
      <c r="C78" s="47" t="str">
        <f>VLOOKUP(B78,'[1]Caractéristiques Bâtiments'!$A$1:$J$97,2,FALSE)</f>
        <v>Dolet</v>
      </c>
      <c r="D78" s="48" t="str">
        <f>VLOOKUP(B78,'[1]Caractéristiques Bâtiments'!$A$1:$J$97,3,FALSE)</f>
        <v>25, rue Etienne Dolet</v>
      </c>
      <c r="E78" s="48" t="s">
        <v>354</v>
      </c>
      <c r="F78" s="59">
        <f>VLOOKUP(B78,'[1]Emprise UdA'!$A$3:$B$44,2,FALSE)</f>
        <v>401</v>
      </c>
      <c r="G78" s="139">
        <v>401</v>
      </c>
      <c r="H78" s="140"/>
      <c r="I78" s="139"/>
      <c r="J78" s="140"/>
      <c r="K78" s="165"/>
      <c r="L78" s="266"/>
      <c r="M78" s="269" t="s">
        <v>311</v>
      </c>
      <c r="N78" s="270"/>
      <c r="O78" s="270"/>
      <c r="P78" s="271"/>
    </row>
    <row r="79" spans="1:16" ht="15" x14ac:dyDescent="0.2">
      <c r="A79" s="45" t="s">
        <v>279</v>
      </c>
      <c r="B79" s="46"/>
      <c r="C79" s="47"/>
      <c r="D79" s="48"/>
      <c r="E79" s="48"/>
      <c r="F79" s="59"/>
      <c r="G79" s="139"/>
      <c r="H79" s="140"/>
      <c r="I79" s="139"/>
      <c r="J79" s="140"/>
      <c r="K79" s="165"/>
      <c r="L79" s="94"/>
      <c r="M79" s="80"/>
      <c r="N79" s="82"/>
      <c r="O79" s="90"/>
      <c r="P79" s="61"/>
    </row>
    <row r="80" spans="1:16" ht="15" x14ac:dyDescent="0.2">
      <c r="A80" s="45"/>
      <c r="B80" s="46" t="s">
        <v>280</v>
      </c>
      <c r="C80" s="47" t="str">
        <f>VLOOKUP(B80,'[1]Caractéristiques Bâtiments'!$A$1:$J$97,2,FALSE)</f>
        <v>Dunant</v>
      </c>
      <c r="D80" s="48" t="str">
        <f>VLOOKUP(B80,'[1]Caractéristiques Bâtiments'!$A$1:$J$97,3,FALSE)</f>
        <v>28, place Henri-Dunant</v>
      </c>
      <c r="E80" s="48" t="s">
        <v>354</v>
      </c>
      <c r="F80" s="59">
        <f>VLOOKUP(B80,'[1]Emprise UdA'!$A$3:$B$44,2,FALSE)</f>
        <v>5858</v>
      </c>
      <c r="G80" s="139">
        <v>5858</v>
      </c>
      <c r="H80" s="140"/>
      <c r="I80" s="139"/>
      <c r="J80" s="140"/>
      <c r="K80" s="165"/>
      <c r="L80" s="94">
        <v>53</v>
      </c>
      <c r="M80" s="80"/>
      <c r="N80" s="83"/>
      <c r="O80" s="91"/>
      <c r="P80" s="84"/>
    </row>
    <row r="81" spans="1:16" ht="15" x14ac:dyDescent="0.2">
      <c r="A81" s="45"/>
      <c r="B81" s="46" t="s">
        <v>281</v>
      </c>
      <c r="C81" s="47" t="str">
        <f>VLOOKUP(B81,'[1]Caractéristiques Bâtiments'!$A$1:$J$97,2,FALSE)</f>
        <v>CRBC</v>
      </c>
      <c r="D81" s="48" t="str">
        <f>VLOOKUP(B81,'[1]Caractéristiques Bâtiments'!$A$1:$J$97,3,FALSE)</f>
        <v>28, place Henri-Dunant</v>
      </c>
      <c r="E81" s="48" t="s">
        <v>354</v>
      </c>
      <c r="F81" s="59">
        <v>2369.77</v>
      </c>
      <c r="G81" s="139"/>
      <c r="H81" s="140"/>
      <c r="I81" s="139"/>
      <c r="J81" s="140"/>
      <c r="K81" s="165"/>
      <c r="L81" s="94">
        <v>53</v>
      </c>
      <c r="M81" s="80"/>
      <c r="N81" s="83"/>
      <c r="O81" s="91"/>
      <c r="P81" s="84"/>
    </row>
    <row r="82" spans="1:16" ht="15" x14ac:dyDescent="0.2">
      <c r="A82" s="45"/>
      <c r="B82" s="46" t="s">
        <v>282</v>
      </c>
      <c r="C82" s="47" t="str">
        <f>VLOOKUP(B82,'[1]Caractéristiques Bâtiments'!$A$1:$J$97,2,FALSE)</f>
        <v>CBRV</v>
      </c>
      <c r="D82" s="48" t="str">
        <f>VLOOKUP(B82,'[1]Caractéristiques Bâtiments'!$A$1:$J$97,3,FALSE)</f>
        <v>28, place Henri-Dunant</v>
      </c>
      <c r="E82" s="48" t="s">
        <v>283</v>
      </c>
      <c r="F82" s="59">
        <f>VLOOKUP(B82,'[1]Emprise UdA'!$A$3:$B$44,2,FALSE)</f>
        <v>945</v>
      </c>
      <c r="G82" s="139">
        <v>945</v>
      </c>
      <c r="H82" s="140"/>
      <c r="I82" s="139"/>
      <c r="J82" s="140"/>
      <c r="K82" s="165"/>
      <c r="L82" s="94">
        <v>53</v>
      </c>
      <c r="M82" s="80"/>
      <c r="N82" s="83"/>
      <c r="O82" s="91"/>
      <c r="P82" s="84"/>
    </row>
    <row r="83" spans="1:16" ht="15" x14ac:dyDescent="0.2">
      <c r="A83" s="45"/>
      <c r="B83" s="46" t="s">
        <v>284</v>
      </c>
      <c r="C83" s="47" t="str">
        <f>VLOOKUP(B83,'[1]Caractéristiques Bâtiments'!$A$1:$J$97,2,FALSE)</f>
        <v>Montalembert</v>
      </c>
      <c r="D83" s="48" t="str">
        <f>VLOOKUP(B83,'[1]Caractéristiques Bâtiments'!$A$1:$J$97,3,FALSE)</f>
        <v>28, place Henri-Dunant</v>
      </c>
      <c r="E83" s="48" t="s">
        <v>354</v>
      </c>
      <c r="F83" s="59">
        <f>VLOOKUP(B83,'[1]Emprise UdA'!$A$3:$B$44,2,FALSE)</f>
        <v>559</v>
      </c>
      <c r="G83" s="139">
        <v>439</v>
      </c>
      <c r="H83" s="140"/>
      <c r="I83" s="139"/>
      <c r="J83" s="140">
        <v>120</v>
      </c>
      <c r="K83" s="165"/>
      <c r="L83" s="94">
        <v>50</v>
      </c>
      <c r="M83" s="80"/>
      <c r="N83" s="94"/>
      <c r="O83" s="92"/>
      <c r="P83" s="86"/>
    </row>
    <row r="84" spans="1:16" ht="15" x14ac:dyDescent="0.2">
      <c r="A84" s="45"/>
      <c r="B84" s="46" t="s">
        <v>285</v>
      </c>
      <c r="C84" s="47" t="str">
        <f>VLOOKUP(B84,'[1]Caractéristiques Bâtiments'!$A$1:$J$97,2,FALSE)</f>
        <v>3C</v>
      </c>
      <c r="D84" s="48" t="str">
        <f>VLOOKUP(B84,'[1]Caractéristiques Bâtiments'!$A$1:$J$97,3,FALSE)</f>
        <v>58, rue Montalembert</v>
      </c>
      <c r="E84" s="48" t="s">
        <v>283</v>
      </c>
      <c r="F84" s="59">
        <f>VLOOKUP(B84,'[1]Emprise UdA'!$A$3:$B$44,2,FALSE)</f>
        <v>1552</v>
      </c>
      <c r="G84" s="139">
        <v>1552</v>
      </c>
      <c r="H84" s="140"/>
      <c r="I84" s="139"/>
      <c r="J84" s="140"/>
      <c r="K84" s="165"/>
      <c r="L84" s="94">
        <v>53</v>
      </c>
      <c r="M84" s="80"/>
      <c r="N84" s="83"/>
      <c r="O84" s="91"/>
      <c r="P84" s="84"/>
    </row>
    <row r="85" spans="1:16" ht="15" x14ac:dyDescent="0.2">
      <c r="A85" s="45"/>
      <c r="B85" s="46" t="s">
        <v>286</v>
      </c>
      <c r="C85" s="47" t="str">
        <f>VLOOKUP(B85,'[1]Caractéristiques Bâtiments'!$A$1:$J$97,2,FALSE)</f>
        <v>Soute à solvants</v>
      </c>
      <c r="D85" s="48" t="str">
        <f>VLOOKUP(B85,'[1]Caractéristiques Bâtiments'!$A$1:$J$97,3,FALSE)</f>
        <v>Rue des Liondards</v>
      </c>
      <c r="E85" s="48" t="str">
        <f>VLOOKUP(B85,'[1]Caractéristiques Bâtiments'!$A$1:$J$97,4,FALSE)</f>
        <v>BEAUMONT</v>
      </c>
      <c r="F85" s="59">
        <v>110</v>
      </c>
      <c r="G85" s="139">
        <v>110</v>
      </c>
      <c r="H85" s="140"/>
      <c r="I85" s="139"/>
      <c r="J85" s="140"/>
      <c r="K85" s="165"/>
      <c r="L85" s="94">
        <v>53</v>
      </c>
      <c r="M85" s="80"/>
      <c r="N85" s="83"/>
      <c r="O85" s="91"/>
      <c r="P85" s="84"/>
    </row>
    <row r="86" spans="1:16" ht="15" x14ac:dyDescent="0.2">
      <c r="A86" s="45"/>
      <c r="B86" s="46" t="s">
        <v>287</v>
      </c>
      <c r="C86" s="47" t="str">
        <f>VLOOKUP(B86,'[1]Caractéristiques Bâtiments'!$A$1:$J$97,2,FALSE)</f>
        <v>Local stockage gaz</v>
      </c>
      <c r="D86" s="48" t="str">
        <f>VLOOKUP(B86,'[1]Caractéristiques Bâtiments'!$A$1:$J$97,3,FALSE)</f>
        <v xml:space="preserve"> </v>
      </c>
      <c r="E86" s="48" t="s">
        <v>283</v>
      </c>
      <c r="F86" s="59">
        <v>50</v>
      </c>
      <c r="G86" s="139">
        <v>50</v>
      </c>
      <c r="H86" s="140"/>
      <c r="I86" s="139"/>
      <c r="J86" s="140"/>
      <c r="K86" s="165"/>
      <c r="L86" s="269" t="s">
        <v>311</v>
      </c>
      <c r="M86" s="273"/>
      <c r="N86" s="273"/>
      <c r="O86" s="273"/>
      <c r="P86" s="273"/>
    </row>
    <row r="87" spans="1:16" ht="15" x14ac:dyDescent="0.2">
      <c r="A87" s="45"/>
      <c r="B87" s="46" t="s">
        <v>288</v>
      </c>
      <c r="C87" s="47" t="str">
        <f>VLOOKUP(B87,'[1]Caractéristiques Bâtiments'!$A$1:$J$97,2,FALSE)</f>
        <v>Local livraison HT BT</v>
      </c>
      <c r="D87" s="48" t="str">
        <f>VLOOKUP(B87,'[1]Caractéristiques Bâtiments'!$A$1:$J$97,3,FALSE)</f>
        <v xml:space="preserve"> </v>
      </c>
      <c r="E87" s="48" t="s">
        <v>283</v>
      </c>
      <c r="F87" s="59">
        <v>80</v>
      </c>
      <c r="G87" s="139">
        <v>80</v>
      </c>
      <c r="H87" s="140"/>
      <c r="I87" s="139"/>
      <c r="J87" s="140"/>
      <c r="K87" s="165"/>
      <c r="L87" s="94">
        <v>53</v>
      </c>
      <c r="M87" s="80"/>
      <c r="N87" s="83"/>
      <c r="O87" s="91"/>
      <c r="P87" s="84"/>
    </row>
    <row r="88" spans="1:16" ht="15" x14ac:dyDescent="0.2">
      <c r="A88" s="45" t="s">
        <v>289</v>
      </c>
      <c r="B88" s="46"/>
      <c r="C88" s="47"/>
      <c r="D88" s="48"/>
      <c r="E88" s="48"/>
      <c r="F88" s="59"/>
      <c r="G88" s="139"/>
      <c r="H88" s="140"/>
      <c r="I88" s="139"/>
      <c r="J88" s="140"/>
      <c r="K88" s="165"/>
      <c r="L88" s="94"/>
      <c r="M88" s="80"/>
      <c r="N88" s="82"/>
      <c r="O88" s="90"/>
      <c r="P88" s="61"/>
    </row>
    <row r="89" spans="1:16" ht="15" x14ac:dyDescent="0.2">
      <c r="A89" s="45"/>
      <c r="B89" s="46" t="s">
        <v>290</v>
      </c>
      <c r="C89" s="47" t="str">
        <f>VLOOKUP(B89,'[1]Caractéristiques Bâtiments'!$A$1:$J$97,2,FALSE)</f>
        <v>Estaing</v>
      </c>
      <c r="D89" s="48" t="str">
        <f>VLOOKUP(B89,'[1]Caractéristiques Bâtiments'!$A$1:$J$97,3,FALSE)</f>
        <v>2, rue Braga</v>
      </c>
      <c r="E89" s="48" t="s">
        <v>354</v>
      </c>
      <c r="F89" s="59">
        <f>VLOOKUP(B89,'[1]Emprise UdA'!$A$3:$B$44,2,FALSE)</f>
        <v>2438</v>
      </c>
      <c r="G89" s="139">
        <f>F89-K89</f>
        <v>2258</v>
      </c>
      <c r="H89" s="140"/>
      <c r="I89" s="139"/>
      <c r="J89" s="140"/>
      <c r="K89" s="165">
        <v>180</v>
      </c>
      <c r="L89" s="94">
        <v>44</v>
      </c>
      <c r="M89" s="80"/>
      <c r="N89" s="83"/>
      <c r="O89" s="91"/>
      <c r="P89" s="84"/>
    </row>
    <row r="90" spans="1:16" ht="15" x14ac:dyDescent="0.2">
      <c r="A90" s="45" t="s">
        <v>291</v>
      </c>
      <c r="B90" s="46"/>
      <c r="C90" s="47"/>
      <c r="D90" s="48"/>
      <c r="E90" s="48"/>
      <c r="F90" s="59"/>
      <c r="G90" s="139"/>
      <c r="H90" s="140"/>
      <c r="I90" s="139"/>
      <c r="J90" s="140"/>
      <c r="K90" s="165"/>
      <c r="L90" s="94"/>
      <c r="M90" s="80"/>
      <c r="N90" s="82"/>
      <c r="O90" s="90"/>
      <c r="P90" s="61"/>
    </row>
    <row r="91" spans="1:16" ht="15" x14ac:dyDescent="0.2">
      <c r="A91" s="45"/>
      <c r="B91" s="111" t="s">
        <v>292</v>
      </c>
      <c r="C91" s="106" t="str">
        <f>VLOOKUP(B91,'[1]Caractéristiques Bâtiments'!$A$1:$J$97,2,FALSE)</f>
        <v>Louise Michel</v>
      </c>
      <c r="D91" s="107" t="str">
        <f>VLOOKUP(B91,'[1]Caractéristiques Bâtiments'!$A$1:$J$97,3,FALSE)</f>
        <v>61, route de Chateaugay</v>
      </c>
      <c r="E91" s="107" t="str">
        <f>VLOOKUP(B91,'[1]Caractéristiques Bâtiments'!$A$1:$J$97,4,FALSE)</f>
        <v>CEBAZAT</v>
      </c>
      <c r="F91" s="108"/>
      <c r="G91" s="139"/>
      <c r="H91" s="140"/>
      <c r="I91" s="139"/>
      <c r="J91" s="140"/>
      <c r="K91" s="165"/>
      <c r="L91" s="115"/>
      <c r="M91" s="105" t="s">
        <v>319</v>
      </c>
      <c r="N91" s="83"/>
      <c r="O91" s="91"/>
      <c r="P91" s="84"/>
    </row>
    <row r="92" spans="1:16" ht="15" x14ac:dyDescent="0.2">
      <c r="A92" s="45" t="s">
        <v>293</v>
      </c>
      <c r="B92" s="46"/>
      <c r="C92" s="47"/>
      <c r="D92" s="48"/>
      <c r="E92" s="48"/>
      <c r="F92" s="59"/>
      <c r="G92" s="139"/>
      <c r="H92" s="140"/>
      <c r="I92" s="139"/>
      <c r="J92" s="140"/>
      <c r="K92" s="165"/>
      <c r="L92" s="94"/>
      <c r="M92" s="80"/>
      <c r="N92" s="82"/>
      <c r="O92" s="90"/>
      <c r="P92" s="61"/>
    </row>
    <row r="93" spans="1:16" ht="15" x14ac:dyDescent="0.2">
      <c r="A93" s="45"/>
      <c r="B93" s="46" t="s">
        <v>43</v>
      </c>
      <c r="C93" s="47" t="str">
        <f>VLOOKUP(B93,'[1]Caractéristiques Bâtiments'!$A$1:$J$97,2,FALSE)</f>
        <v>Station Verrier</v>
      </c>
      <c r="D93" s="48" t="str">
        <f>VLOOKUP(B93,'[1]Caractéristiques Bâtiments'!$A$1:$J$97,3,FALSE)</f>
        <v>Rue du Lavoir</v>
      </c>
      <c r="E93" s="48" t="str">
        <f>VLOOKUP(B93,'[1]Caractéristiques Bâtiments'!$A$1:$J$97,4,FALSE)</f>
        <v>BESSE</v>
      </c>
      <c r="F93" s="59">
        <f>VLOOKUP(B93,'[1]Emprise UBP'!$A$1:$D$61,4,FALSE)</f>
        <v>517.66</v>
      </c>
      <c r="G93" s="139">
        <v>150</v>
      </c>
      <c r="H93" s="140"/>
      <c r="I93" s="161">
        <f>F93-G93</f>
        <v>367.65999999999997</v>
      </c>
      <c r="J93" s="140"/>
      <c r="K93" s="165"/>
      <c r="L93" s="94">
        <v>39</v>
      </c>
      <c r="M93" s="80"/>
      <c r="N93" s="94"/>
      <c r="O93" s="92"/>
      <c r="P93" s="86"/>
    </row>
    <row r="94" spans="1:16" ht="15" x14ac:dyDescent="0.2">
      <c r="A94" s="45" t="s">
        <v>294</v>
      </c>
      <c r="B94" s="46"/>
      <c r="C94" s="47"/>
      <c r="D94" s="48"/>
      <c r="E94" s="48"/>
      <c r="F94" s="59"/>
      <c r="G94" s="139"/>
      <c r="H94" s="140"/>
      <c r="I94" s="139"/>
      <c r="J94" s="140"/>
      <c r="K94" s="165"/>
      <c r="L94" s="94"/>
      <c r="M94" s="80"/>
      <c r="N94" s="82"/>
      <c r="O94" s="90"/>
      <c r="P94" s="61"/>
    </row>
    <row r="95" spans="1:16" ht="15" x14ac:dyDescent="0.2">
      <c r="A95" s="45"/>
      <c r="B95" s="111" t="s">
        <v>295</v>
      </c>
      <c r="C95" s="106" t="str">
        <f>VLOOKUP(B95,'[1]Caractéristiques Bâtiments'!$A$1:$J$97,2,FALSE)</f>
        <v>Chalet Puy de Dôme</v>
      </c>
      <c r="D95" s="107" t="str">
        <f>VLOOKUP(B95,'[1]Caractéristiques Bâtiments'!$A$1:$J$97,3,FALSE)</f>
        <v>Sommet du Puy de Dôme</v>
      </c>
      <c r="E95" s="107" t="s">
        <v>296</v>
      </c>
      <c r="F95" s="108"/>
      <c r="G95" s="139"/>
      <c r="H95" s="140"/>
      <c r="I95" s="139"/>
      <c r="J95" s="140"/>
      <c r="K95" s="165"/>
      <c r="L95" s="117">
        <v>59</v>
      </c>
      <c r="M95" s="110" t="s">
        <v>319</v>
      </c>
      <c r="N95" s="83"/>
      <c r="O95" s="91"/>
      <c r="P95" s="84"/>
    </row>
    <row r="96" spans="1:16" ht="15" x14ac:dyDescent="0.2">
      <c r="A96" s="45" t="s">
        <v>297</v>
      </c>
      <c r="B96" s="46"/>
      <c r="C96" s="47"/>
      <c r="D96" s="48"/>
      <c r="E96" s="48"/>
      <c r="F96" s="59"/>
      <c r="G96" s="139"/>
      <c r="H96" s="140"/>
      <c r="I96" s="139"/>
      <c r="J96" s="140"/>
      <c r="K96" s="165"/>
      <c r="L96" s="94"/>
      <c r="M96" s="80"/>
      <c r="N96" s="82"/>
      <c r="O96" s="90"/>
      <c r="P96" s="61"/>
    </row>
    <row r="97" spans="1:16" ht="15" x14ac:dyDescent="0.2">
      <c r="A97" s="45"/>
      <c r="B97" s="46" t="s">
        <v>44</v>
      </c>
      <c r="C97" s="47" t="str">
        <f>VLOOKUP(B97,'[1]Caractéristiques Bâtiments'!$A$1:$J$97,2,FALSE)</f>
        <v>Administration</v>
      </c>
      <c r="D97" s="48" t="str">
        <f>VLOOKUP(B97,'[1]Caractéristiques Bâtiments'!$A$1:$J$97,3,FALSE)</f>
        <v>Avenue Aristide Briand</v>
      </c>
      <c r="E97" s="48" t="str">
        <f>VLOOKUP(B97,'[1]Caractéristiques Bâtiments'!$A$1:$J$97,4,FALSE)</f>
        <v>MONTLUCON</v>
      </c>
      <c r="F97" s="59">
        <f>VLOOKUP(B97,'[1]Emprise UBP'!$A$1:$D$61,4,FALSE)</f>
        <v>1869.29</v>
      </c>
      <c r="G97" s="139">
        <v>1869</v>
      </c>
      <c r="H97" s="140"/>
      <c r="I97" s="139"/>
      <c r="J97" s="140"/>
      <c r="K97" s="165"/>
      <c r="L97" s="94">
        <v>40</v>
      </c>
      <c r="M97" s="80"/>
      <c r="N97" s="83"/>
      <c r="O97" s="91"/>
      <c r="P97" s="84"/>
    </row>
    <row r="98" spans="1:16" ht="15" x14ac:dyDescent="0.2">
      <c r="A98" s="45"/>
      <c r="B98" s="46" t="s">
        <v>47</v>
      </c>
      <c r="C98" s="47" t="str">
        <f>VLOOKUP(B98,'[1]Caractéristiques Bâtiments'!$A$1:$J$97,2,FALSE)</f>
        <v>GMP</v>
      </c>
      <c r="D98" s="48" t="str">
        <f>VLOOKUP(B98,'[1]Caractéristiques Bâtiments'!$A$1:$J$97,3,FALSE)</f>
        <v>Avenue Aristide Briand</v>
      </c>
      <c r="E98" s="48" t="str">
        <f>VLOOKUP(B98,'[1]Caractéristiques Bâtiments'!$A$1:$J$97,4,FALSE)</f>
        <v>MONTLUCON</v>
      </c>
      <c r="F98" s="59">
        <f>VLOOKUP(B98,'[1]Emprise UBP'!$A$1:$D$61,4,FALSE)</f>
        <v>3389.64</v>
      </c>
      <c r="G98" s="139">
        <f>F98-H98</f>
        <v>2319.64</v>
      </c>
      <c r="H98" s="140">
        <v>1070</v>
      </c>
      <c r="I98" s="139"/>
      <c r="J98" s="140"/>
      <c r="K98" s="165"/>
      <c r="L98" s="94">
        <v>40</v>
      </c>
      <c r="M98" s="80"/>
      <c r="N98" s="83"/>
      <c r="O98" s="91"/>
      <c r="P98" s="84"/>
    </row>
    <row r="99" spans="1:16" ht="15" x14ac:dyDescent="0.2">
      <c r="A99" s="45"/>
      <c r="B99" s="46" t="s">
        <v>45</v>
      </c>
      <c r="C99" s="47" t="str">
        <f>VLOOKUP(B99,'[1]Caractéristiques Bâtiments'!$A$1:$J$97,2,FALSE)</f>
        <v>GEII</v>
      </c>
      <c r="D99" s="48" t="str">
        <f>VLOOKUP(B99,'[1]Caractéristiques Bâtiments'!$A$1:$J$97,3,FALSE)</f>
        <v>Avenue Aristide Briand</v>
      </c>
      <c r="E99" s="48" t="str">
        <f>VLOOKUP(B99,'[1]Caractéristiques Bâtiments'!$A$1:$J$97,4,FALSE)</f>
        <v>MONTLUCON</v>
      </c>
      <c r="F99" s="59">
        <f>VLOOKUP(B99,'[1]Emprise UBP'!$A$1:$D$61,4,FALSE)</f>
        <v>3151.12</v>
      </c>
      <c r="G99" s="139">
        <f>F99-H99</f>
        <v>651.11999999999989</v>
      </c>
      <c r="H99" s="140">
        <v>2500</v>
      </c>
      <c r="I99" s="139"/>
      <c r="J99" s="140"/>
      <c r="K99" s="165"/>
      <c r="L99" s="94">
        <v>40</v>
      </c>
      <c r="M99" s="80"/>
      <c r="N99" s="83"/>
      <c r="O99" s="91"/>
      <c r="P99" s="84"/>
    </row>
    <row r="100" spans="1:16" ht="15" x14ac:dyDescent="0.2">
      <c r="A100" s="45"/>
      <c r="B100" s="46" t="s">
        <v>46</v>
      </c>
      <c r="C100" s="47" t="str">
        <f>VLOOKUP(B100,'[1]Caractéristiques Bâtiments'!$A$1:$J$97,2,FALSE)</f>
        <v>GLT/TC/GTE</v>
      </c>
      <c r="D100" s="48" t="str">
        <f>VLOOKUP(B100,'[1]Caractéristiques Bâtiments'!$A$1:$J$97,3,FALSE)</f>
        <v>Avenue Aristide Briand</v>
      </c>
      <c r="E100" s="48" t="str">
        <f>VLOOKUP(B100,'[1]Caractéristiques Bâtiments'!$A$1:$J$97,4,FALSE)</f>
        <v>MONTLUCON</v>
      </c>
      <c r="F100" s="59">
        <f>VLOOKUP(B100,'[1]Emprise UBP'!$A$1:$D$61,4,FALSE)</f>
        <v>4879.84</v>
      </c>
      <c r="G100" s="139">
        <v>4880</v>
      </c>
      <c r="H100" s="140"/>
      <c r="I100" s="139"/>
      <c r="J100" s="162"/>
      <c r="K100" s="165"/>
      <c r="L100" s="94">
        <v>40</v>
      </c>
      <c r="M100" s="80"/>
      <c r="N100" s="83"/>
      <c r="O100" s="91"/>
      <c r="P100" s="84"/>
    </row>
    <row r="101" spans="1:16" ht="15" x14ac:dyDescent="0.2">
      <c r="A101" s="45"/>
      <c r="B101" s="46" t="s">
        <v>48</v>
      </c>
      <c r="C101" s="47" t="str">
        <f>VLOOKUP(B101,'[1]Caractéristiques Bâtiments'!$A$1:$J$97,2,FALSE)</f>
        <v>Logements</v>
      </c>
      <c r="D101" s="48" t="str">
        <f>VLOOKUP(B101,'[1]Caractéristiques Bâtiments'!$A$1:$J$97,3,FALSE)</f>
        <v>Avenue Aristide Briand</v>
      </c>
      <c r="E101" s="48" t="str">
        <f>VLOOKUP(B101,'[1]Caractéristiques Bâtiments'!$A$1:$J$97,4,FALSE)</f>
        <v>MONTLUCON</v>
      </c>
      <c r="F101" s="59">
        <f>VLOOKUP(B101,'[1]Emprise UBP'!$A$1:$D$61,4,FALSE)</f>
        <v>307.54000000000002</v>
      </c>
      <c r="G101" s="139">
        <v>308</v>
      </c>
      <c r="H101" s="140"/>
      <c r="I101" s="139"/>
      <c r="J101" s="140"/>
      <c r="K101" s="165"/>
      <c r="L101" s="94">
        <v>40</v>
      </c>
      <c r="M101" s="80"/>
      <c r="N101" s="83"/>
      <c r="O101" s="91"/>
      <c r="P101" s="84"/>
    </row>
    <row r="102" spans="1:16" ht="15" x14ac:dyDescent="0.2">
      <c r="A102" s="45" t="s">
        <v>298</v>
      </c>
      <c r="B102" s="46"/>
      <c r="C102" s="47"/>
      <c r="D102" s="48"/>
      <c r="E102" s="48"/>
      <c r="F102" s="59"/>
      <c r="G102" s="139"/>
      <c r="H102" s="140"/>
      <c r="I102" s="139"/>
      <c r="J102" s="140"/>
      <c r="K102" s="165"/>
      <c r="L102" s="94"/>
      <c r="M102" s="80"/>
      <c r="N102" s="82"/>
      <c r="O102" s="90"/>
      <c r="P102" s="61"/>
    </row>
    <row r="103" spans="1:16" ht="15" x14ac:dyDescent="0.2">
      <c r="A103" s="45"/>
      <c r="B103" s="111" t="s">
        <v>299</v>
      </c>
      <c r="C103" s="106" t="str">
        <f>VLOOKUP(B103,'[1]Caractéristiques Bâtiments'!$A$1:$J$97,2,FALSE)</f>
        <v>Lardy</v>
      </c>
      <c r="D103" s="107" t="str">
        <f>VLOOKUP(B103,'[1]Caractéristiques Bâtiments'!$A$1:$J$97,3,FALSE)</f>
        <v>1, avenue des Célestins</v>
      </c>
      <c r="E103" s="107" t="str">
        <f>VLOOKUP(B103,'[1]Caractéristiques Bâtiments'!$A$1:$J$97,4,FALSE)</f>
        <v>VICHY</v>
      </c>
      <c r="F103" s="108"/>
      <c r="G103" s="139"/>
      <c r="H103" s="140"/>
      <c r="I103" s="139"/>
      <c r="J103" s="140"/>
      <c r="K103" s="165"/>
      <c r="L103" s="115"/>
      <c r="M103" s="110" t="s">
        <v>319</v>
      </c>
      <c r="N103" s="83"/>
      <c r="O103" s="91"/>
      <c r="P103" s="84"/>
    </row>
    <row r="104" spans="1:16" ht="15" x14ac:dyDescent="0.2">
      <c r="A104" s="45" t="s">
        <v>353</v>
      </c>
      <c r="B104" s="46"/>
      <c r="C104" s="47"/>
      <c r="D104" s="48"/>
      <c r="E104" s="48"/>
      <c r="F104" s="59"/>
      <c r="G104" s="139"/>
      <c r="H104" s="140"/>
      <c r="I104" s="139"/>
      <c r="J104" s="140"/>
      <c r="K104" s="165"/>
      <c r="L104" s="94"/>
      <c r="M104" s="80"/>
      <c r="N104" s="82"/>
      <c r="O104" s="90"/>
      <c r="P104" s="61"/>
    </row>
    <row r="105" spans="1:16" ht="15" x14ac:dyDescent="0.2">
      <c r="A105" s="45"/>
      <c r="B105" s="179" t="s">
        <v>300</v>
      </c>
      <c r="C105" s="180" t="str">
        <f>VLOOKUP(B105,'[1]Caractéristiques Bâtiments'!$A$1:$J$97,2,FALSE)</f>
        <v>Moulins</v>
      </c>
      <c r="D105" s="181" t="str">
        <f>VLOOKUP(B105,'[1]Caractéristiques Bâtiments'!$A$1:$J$97,3,FALSE)</f>
        <v>28, rue des Geais</v>
      </c>
      <c r="E105" s="181" t="str">
        <f>VLOOKUP(B105,'[1]Caractéristiques Bâtiments'!$A$1:$J$97,4,FALSE)</f>
        <v>MOULINS</v>
      </c>
      <c r="F105" s="182">
        <f>VLOOKUP(B105,'[1]Emprise UBP'!$A$1:$D$61,4,FALSE)</f>
        <v>4777.95</v>
      </c>
      <c r="G105" s="139">
        <v>845</v>
      </c>
      <c r="H105" s="140">
        <v>790</v>
      </c>
      <c r="I105" s="139">
        <f>F105-G105-H105</f>
        <v>3142.95</v>
      </c>
      <c r="J105" s="140"/>
      <c r="K105" s="165"/>
      <c r="L105" s="94">
        <v>56</v>
      </c>
      <c r="M105" s="183" t="s">
        <v>319</v>
      </c>
      <c r="N105" s="83"/>
      <c r="O105" s="91"/>
      <c r="P105" s="84"/>
    </row>
    <row r="106" spans="1:16" ht="15" x14ac:dyDescent="0.2">
      <c r="A106" s="45" t="s">
        <v>301</v>
      </c>
      <c r="B106" s="46"/>
      <c r="C106" s="47"/>
      <c r="D106" s="48"/>
      <c r="E106" s="48"/>
      <c r="F106" s="59"/>
      <c r="G106" s="139"/>
      <c r="H106" s="140"/>
      <c r="I106" s="139"/>
      <c r="J106" s="140"/>
      <c r="K106" s="165"/>
      <c r="L106" s="94"/>
      <c r="M106" s="80"/>
      <c r="N106" s="82"/>
      <c r="O106" s="90"/>
      <c r="P106" s="61"/>
    </row>
    <row r="107" spans="1:16" ht="15" x14ac:dyDescent="0.2">
      <c r="A107" s="45"/>
      <c r="B107" s="179" t="s">
        <v>302</v>
      </c>
      <c r="C107" s="180" t="str">
        <f>VLOOKUP(B107,'[1]Caractéristiques Bâtiments'!$A$1:$J$97,2,FALSE)</f>
        <v>Aurillac A</v>
      </c>
      <c r="D107" s="181" t="str">
        <f>VLOOKUP(B107,'[1]Caractéristiques Bâtiments'!$A$1:$J$97,3,FALSE)</f>
        <v>100, rue de l'Egalité</v>
      </c>
      <c r="E107" s="181" t="str">
        <f>VLOOKUP(B107,'[1]Caractéristiques Bâtiments'!$A$1:$J$97,4,FALSE)</f>
        <v>AURILLAC</v>
      </c>
      <c r="F107" s="182">
        <f>VLOOKUP(B107,'[1]Emprise UdA'!$A$3:$B$44,2,FALSE)</f>
        <v>2339</v>
      </c>
      <c r="G107" s="139"/>
      <c r="H107" s="140"/>
      <c r="I107" s="139"/>
      <c r="J107" s="140"/>
      <c r="K107" s="165"/>
      <c r="L107" s="94">
        <v>42</v>
      </c>
      <c r="M107" s="183" t="s">
        <v>319</v>
      </c>
      <c r="N107" s="83"/>
      <c r="O107" s="91"/>
      <c r="P107" s="84"/>
    </row>
    <row r="108" spans="1:16" ht="15" x14ac:dyDescent="0.2">
      <c r="A108" s="45"/>
      <c r="B108" s="179" t="s">
        <v>303</v>
      </c>
      <c r="C108" s="180" t="str">
        <f>VLOOKUP(B108,'[1]Caractéristiques Bâtiments'!$A$1:$J$97,2,FALSE)</f>
        <v>Aurillac B</v>
      </c>
      <c r="D108" s="181" t="str">
        <f>VLOOKUP(B108,'[1]Caractéristiques Bâtiments'!$A$1:$J$97,3,FALSE)</f>
        <v>100, rue de l'Egalité</v>
      </c>
      <c r="E108" s="181" t="str">
        <f>VLOOKUP(B108,'[1]Caractéristiques Bâtiments'!$A$1:$J$97,4,FALSE)</f>
        <v>AURILLAC</v>
      </c>
      <c r="F108" s="182">
        <f>VLOOKUP(B108,'[1]Emprise UdA'!$A$3:$B$44,2,FALSE)</f>
        <v>2424</v>
      </c>
      <c r="G108" s="139">
        <v>2424</v>
      </c>
      <c r="H108" s="162"/>
      <c r="I108" s="139"/>
      <c r="J108" s="140"/>
      <c r="K108" s="165"/>
      <c r="L108" s="94">
        <v>42</v>
      </c>
      <c r="M108" s="183" t="s">
        <v>319</v>
      </c>
      <c r="N108" s="83"/>
      <c r="O108" s="91"/>
      <c r="P108" s="84"/>
    </row>
    <row r="109" spans="1:16" ht="15" x14ac:dyDescent="0.2">
      <c r="A109" s="45"/>
      <c r="B109" s="179" t="s">
        <v>304</v>
      </c>
      <c r="C109" s="180" t="str">
        <f>VLOOKUP(B109,'[1]Caractéristiques Bâtiments'!$A$1:$J$97,2,FALSE)</f>
        <v>Aurillac C</v>
      </c>
      <c r="D109" s="181" t="str">
        <f>VLOOKUP(B109,'[1]Caractéristiques Bâtiments'!$A$1:$J$97,3,FALSE)</f>
        <v>100, rue de l'Egalité</v>
      </c>
      <c r="E109" s="181" t="str">
        <f>VLOOKUP(B109,'[1]Caractéristiques Bâtiments'!$A$1:$J$97,4,FALSE)</f>
        <v>AURILLAC</v>
      </c>
      <c r="F109" s="182">
        <f>VLOOKUP(B109,'[1]Emprise UdA'!$A$3:$B$44,2,FALSE)</f>
        <v>339</v>
      </c>
      <c r="G109" s="139">
        <v>339</v>
      </c>
      <c r="H109" s="140"/>
      <c r="I109" s="139"/>
      <c r="J109" s="140"/>
      <c r="K109" s="165"/>
      <c r="L109" s="94">
        <v>42</v>
      </c>
      <c r="M109" s="183" t="s">
        <v>319</v>
      </c>
      <c r="N109" s="83"/>
      <c r="O109" s="91"/>
      <c r="P109" s="84"/>
    </row>
    <row r="110" spans="1:16" ht="15" x14ac:dyDescent="0.2">
      <c r="A110" s="45" t="s">
        <v>305</v>
      </c>
      <c r="B110" s="46"/>
      <c r="C110" s="47"/>
      <c r="D110" s="48"/>
      <c r="E110" s="48"/>
      <c r="F110" s="59"/>
      <c r="G110" s="139"/>
      <c r="H110" s="140"/>
      <c r="I110" s="139"/>
      <c r="J110" s="140"/>
      <c r="K110" s="165"/>
      <c r="L110" s="94"/>
      <c r="M110" s="80"/>
      <c r="N110" s="82"/>
      <c r="O110" s="90"/>
      <c r="P110" s="61"/>
    </row>
    <row r="111" spans="1:16" ht="23.25" customHeight="1" x14ac:dyDescent="0.2">
      <c r="A111" s="45"/>
      <c r="B111" s="46" t="s">
        <v>306</v>
      </c>
      <c r="C111" s="47" t="str">
        <f>VLOOKUP(B111,'[1]Caractéristiques Bâtiments'!$A$1:$J$97,2,FALSE)</f>
        <v>Le Puy A</v>
      </c>
      <c r="D111" s="48" t="str">
        <f>VLOOKUP(B111,'[1]Caractéristiques Bâtiments'!$A$1:$J$97,3,FALSE)</f>
        <v>8, rue JB Fabre</v>
      </c>
      <c r="E111" s="48" t="str">
        <f>VLOOKUP(B111,'[1]Caractéristiques Bâtiments'!$A$1:$J$97,4,FALSE)</f>
        <v>LE PUY-EN-VELAY</v>
      </c>
      <c r="F111" s="59">
        <f>VLOOKUP(B111,'[1]Emprise UdA'!$A$3:$B$44,2,FALSE)</f>
        <v>2381</v>
      </c>
      <c r="G111" s="139">
        <v>2381</v>
      </c>
      <c r="H111" s="140"/>
      <c r="I111" s="139"/>
      <c r="J111" s="140"/>
      <c r="K111" s="165"/>
      <c r="L111" s="94">
        <v>54</v>
      </c>
      <c r="M111" s="80"/>
      <c r="N111" s="83"/>
      <c r="O111" s="91"/>
      <c r="P111" s="84"/>
    </row>
    <row r="112" spans="1:16" ht="15" x14ac:dyDescent="0.2">
      <c r="A112" s="45"/>
      <c r="B112" s="46" t="s">
        <v>307</v>
      </c>
      <c r="C112" s="47" t="str">
        <f>VLOOKUP(B112,'[1]Caractéristiques Bâtiments'!$A$1:$J$97,2,FALSE)</f>
        <v>Le Puy B</v>
      </c>
      <c r="D112" s="48" t="str">
        <f>VLOOKUP(B112,'[1]Caractéristiques Bâtiments'!$A$1:$J$97,3,FALSE)</f>
        <v>8, rue JB Fabre</v>
      </c>
      <c r="E112" s="48" t="str">
        <f>VLOOKUP(B112,'[1]Caractéristiques Bâtiments'!$A$1:$J$97,4,FALSE)</f>
        <v>LE PUY-EN-VELAY</v>
      </c>
      <c r="F112" s="59">
        <f>VLOOKUP(B112,'[1]Emprise UdA'!$A$3:$B$44,2,FALSE)</f>
        <v>1058</v>
      </c>
      <c r="G112" s="139">
        <v>1058</v>
      </c>
      <c r="H112" s="140"/>
      <c r="I112" s="139"/>
      <c r="J112" s="140"/>
      <c r="K112" s="165"/>
      <c r="L112" s="94">
        <v>54</v>
      </c>
      <c r="M112" s="80"/>
      <c r="N112" s="83"/>
      <c r="O112" s="91"/>
      <c r="P112" s="84"/>
    </row>
    <row r="113" spans="1:16" ht="26.25" thickBot="1" x14ac:dyDescent="0.25">
      <c r="A113" s="50"/>
      <c r="B113" s="51" t="s">
        <v>308</v>
      </c>
      <c r="C113" s="52" t="str">
        <f>VLOOKUP(B113,'[1]Caractéristiques Bâtiments'!$A$1:$J$97,2,FALSE)</f>
        <v>Le Puy C</v>
      </c>
      <c r="D113" s="112" t="str">
        <f>VLOOKUP(B113,'[1]Caractéristiques Bâtiments'!$A$1:$J$97,3,FALSE)</f>
        <v>1, rue du Pensionnat Notre-Dame de France</v>
      </c>
      <c r="E113" s="53" t="str">
        <f>VLOOKUP(B113,'[1]Caractéristiques Bâtiments'!$A$1:$J$97,4,FALSE)</f>
        <v>LE PUY-EN-VELAY</v>
      </c>
      <c r="F113" s="60">
        <v>1267.71</v>
      </c>
      <c r="G113" s="142">
        <v>1268</v>
      </c>
      <c r="H113" s="143"/>
      <c r="I113" s="142"/>
      <c r="J113" s="143"/>
      <c r="K113" s="167"/>
      <c r="L113" s="95">
        <v>55</v>
      </c>
      <c r="M113" s="81"/>
      <c r="N113" s="176"/>
      <c r="O113" s="177"/>
      <c r="P113" s="178"/>
    </row>
    <row r="114" spans="1:16" ht="15.75" x14ac:dyDescent="0.25">
      <c r="A114" s="54"/>
      <c r="B114" s="55"/>
      <c r="C114" s="55"/>
      <c r="D114" s="55"/>
      <c r="E114" s="55"/>
      <c r="F114" s="56">
        <f>SUM(F5:F113)</f>
        <v>162452.99000000002</v>
      </c>
      <c r="G114" s="118"/>
      <c r="H114" s="118"/>
      <c r="I114" s="118"/>
      <c r="J114" s="118"/>
      <c r="K114" s="119"/>
    </row>
    <row r="117" spans="1:16" ht="13.5" thickBot="1" x14ac:dyDescent="0.25"/>
    <row r="118" spans="1:16" ht="46.5" customHeight="1" thickBot="1" x14ac:dyDescent="0.3">
      <c r="D118" s="219" t="s">
        <v>316</v>
      </c>
      <c r="E118" s="220"/>
      <c r="F118" s="220"/>
      <c r="G118" s="220"/>
      <c r="H118" s="220"/>
      <c r="I118" s="220"/>
      <c r="J118" s="220"/>
      <c r="K118" s="220"/>
      <c r="L118" s="221"/>
    </row>
    <row r="119" spans="1:16" ht="21.75" customHeight="1" x14ac:dyDescent="0.2">
      <c r="D119" s="212" t="s">
        <v>350</v>
      </c>
      <c r="E119" s="213"/>
      <c r="F119" s="214"/>
      <c r="G119" s="133"/>
      <c r="H119" s="133"/>
      <c r="I119" s="133"/>
      <c r="J119" s="134"/>
      <c r="K119" s="126"/>
      <c r="L119" s="127"/>
    </row>
    <row r="120" spans="1:16" ht="21.75" customHeight="1" x14ac:dyDescent="0.2">
      <c r="D120" s="222" t="s">
        <v>351</v>
      </c>
      <c r="E120" s="213"/>
      <c r="F120" s="214"/>
      <c r="G120" s="168"/>
      <c r="H120" s="168"/>
      <c r="I120" s="168"/>
      <c r="J120" s="169"/>
      <c r="K120" s="126"/>
      <c r="L120" s="127"/>
    </row>
    <row r="121" spans="1:16" ht="23.25" customHeight="1" thickBot="1" x14ac:dyDescent="0.25">
      <c r="D121" s="205" t="s">
        <v>315</v>
      </c>
      <c r="E121" s="206"/>
      <c r="F121" s="207"/>
      <c r="G121" s="135"/>
      <c r="H121" s="135"/>
      <c r="I121" s="135"/>
      <c r="J121" s="136"/>
      <c r="K121" s="128"/>
      <c r="L121" s="129"/>
    </row>
    <row r="122" spans="1:16" ht="23.25" customHeight="1" x14ac:dyDescent="0.2">
      <c r="D122" s="113"/>
      <c r="E122" s="113"/>
      <c r="F122" s="113"/>
      <c r="G122" s="130"/>
      <c r="H122" s="130"/>
      <c r="I122" s="130"/>
      <c r="J122" s="130"/>
      <c r="K122" s="130"/>
      <c r="L122" s="121"/>
    </row>
    <row r="123" spans="1:16" ht="23.25" customHeight="1" x14ac:dyDescent="0.2">
      <c r="D123" s="113"/>
      <c r="E123" s="113"/>
      <c r="F123" s="113"/>
      <c r="G123" s="130"/>
      <c r="H123" s="130"/>
      <c r="I123" s="130"/>
      <c r="J123" s="130"/>
      <c r="K123" s="130"/>
      <c r="L123" s="121"/>
    </row>
    <row r="124" spans="1:16" ht="23.25" customHeight="1" x14ac:dyDescent="0.2">
      <c r="D124" s="113"/>
      <c r="E124" s="113"/>
      <c r="F124" s="113"/>
      <c r="G124" s="130"/>
      <c r="H124" s="130"/>
      <c r="I124" s="130"/>
      <c r="J124" s="130"/>
      <c r="K124" s="130"/>
      <c r="L124" s="121"/>
    </row>
    <row r="125" spans="1:16" ht="23.25" customHeight="1" x14ac:dyDescent="0.2">
      <c r="D125" s="113"/>
      <c r="E125" s="113"/>
      <c r="F125" s="113"/>
      <c r="G125" s="130"/>
      <c r="H125" s="130"/>
      <c r="I125" s="130"/>
      <c r="J125" s="130"/>
      <c r="K125" s="130"/>
      <c r="L125" s="121"/>
    </row>
    <row r="126" spans="1:16" ht="23.25" customHeight="1" x14ac:dyDescent="0.2">
      <c r="D126" s="113"/>
      <c r="E126" s="113"/>
      <c r="F126" s="113"/>
      <c r="G126" s="130"/>
      <c r="H126" s="130"/>
      <c r="I126" s="130"/>
      <c r="J126" s="130"/>
      <c r="K126" s="130"/>
      <c r="L126" s="121"/>
    </row>
    <row r="127" spans="1:16" ht="23.25" customHeight="1" x14ac:dyDescent="0.2">
      <c r="D127" s="113"/>
      <c r="E127" s="113"/>
      <c r="F127" s="113"/>
      <c r="G127" s="130"/>
      <c r="H127" s="130"/>
      <c r="I127" s="130"/>
      <c r="J127" s="130"/>
      <c r="K127" s="130"/>
      <c r="L127" s="121"/>
    </row>
  </sheetData>
  <mergeCells count="17">
    <mergeCell ref="M19:P19"/>
    <mergeCell ref="M37:P37"/>
    <mergeCell ref="M78:P78"/>
    <mergeCell ref="M65:P65"/>
    <mergeCell ref="M66:P66"/>
    <mergeCell ref="D119:F119"/>
    <mergeCell ref="D121:F121"/>
    <mergeCell ref="G1:H1"/>
    <mergeCell ref="I1:J1"/>
    <mergeCell ref="L86:P86"/>
    <mergeCell ref="D118:L118"/>
    <mergeCell ref="B1:F1"/>
    <mergeCell ref="L1:M1"/>
    <mergeCell ref="N1:P1"/>
    <mergeCell ref="N2:O2"/>
    <mergeCell ref="D120:F120"/>
    <mergeCell ref="M17:P17"/>
  </mergeCells>
  <pageMargins left="0.51181102362204722" right="0.51181102362204722" top="0.74803149606299213" bottom="0.74803149606299213" header="0.31496062992125984" footer="0.31496062992125984"/>
  <pageSetup paperSize="8"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D74C82C-BF05-4E64-9E8F-CABF0FE1E869}">
  <dimension ref="A1:P125"/>
  <sheetViews>
    <sheetView tabSelected="1" zoomScale="70" zoomScaleNormal="70" workbookViewId="0">
      <pane xSplit="9" ySplit="15" topLeftCell="J109" activePane="bottomRight" state="frozen"/>
      <selection pane="topRight" activeCell="J1" sqref="J1"/>
      <selection pane="bottomLeft" activeCell="A16" sqref="A16"/>
      <selection pane="bottomRight" activeCell="K75" sqref="K75"/>
    </sheetView>
  </sheetViews>
  <sheetFormatPr baseColWidth="10" defaultColWidth="10.85546875" defaultRowHeight="12.75" x14ac:dyDescent="0.2"/>
  <cols>
    <col min="1" max="1" width="16.85546875" style="1" customWidth="1"/>
    <col min="2" max="2" width="6.7109375" style="1" customWidth="1"/>
    <col min="3" max="3" width="27.140625" style="1" customWidth="1"/>
    <col min="4" max="4" width="26.85546875" style="1" bestFit="1" customWidth="1"/>
    <col min="5" max="5" width="18.5703125" style="1" bestFit="1" customWidth="1"/>
    <col min="6" max="6" width="12.28515625" style="1" customWidth="1"/>
    <col min="7" max="7" width="12.140625" style="121" hidden="1" customWidth="1"/>
    <col min="8" max="8" width="14" style="121" hidden="1" customWidth="1"/>
    <col min="9" max="9" width="17.7109375" style="121" hidden="1" customWidth="1"/>
    <col min="10" max="10" width="14.28515625" style="121" hidden="1" customWidth="1"/>
    <col min="11" max="11" width="13.5703125" style="120" bestFit="1" customWidth="1"/>
    <col min="12" max="12" width="7.5703125" style="120" bestFit="1" customWidth="1"/>
    <col min="13" max="13" width="18" style="1" customWidth="1"/>
    <col min="14" max="14" width="15.7109375" style="1" customWidth="1"/>
    <col min="15" max="15" width="11.7109375" style="1" customWidth="1"/>
    <col min="16" max="16384" width="10.85546875" style="1"/>
  </cols>
  <sheetData>
    <row r="1" spans="1:16" ht="15.75" thickBot="1" x14ac:dyDescent="0.3">
      <c r="A1" s="40" t="s">
        <v>0</v>
      </c>
      <c r="B1" s="215" t="s">
        <v>1</v>
      </c>
      <c r="C1" s="216"/>
      <c r="D1" s="216"/>
      <c r="E1" s="216"/>
      <c r="F1" s="216"/>
      <c r="G1" s="203" t="s">
        <v>347</v>
      </c>
      <c r="H1" s="204"/>
      <c r="I1" s="203" t="s">
        <v>348</v>
      </c>
      <c r="J1" s="204"/>
      <c r="K1" s="158" t="s">
        <v>349</v>
      </c>
      <c r="L1" s="217" t="s">
        <v>310</v>
      </c>
      <c r="M1" s="218"/>
      <c r="N1" s="200" t="s">
        <v>309</v>
      </c>
      <c r="O1" s="201"/>
      <c r="P1" s="202"/>
    </row>
    <row r="2" spans="1:16" ht="45" x14ac:dyDescent="0.2">
      <c r="A2" s="41" t="s">
        <v>251</v>
      </c>
      <c r="B2" s="42" t="s">
        <v>2</v>
      </c>
      <c r="C2" s="43" t="s">
        <v>252</v>
      </c>
      <c r="D2" s="43" t="s">
        <v>253</v>
      </c>
      <c r="E2" s="44" t="s">
        <v>254</v>
      </c>
      <c r="F2" s="57" t="s">
        <v>255</v>
      </c>
      <c r="G2" s="157" t="s">
        <v>323</v>
      </c>
      <c r="H2" s="159" t="s">
        <v>324</v>
      </c>
      <c r="I2" s="160" t="s">
        <v>327</v>
      </c>
      <c r="J2" s="159" t="s">
        <v>325</v>
      </c>
      <c r="K2" s="163" t="s">
        <v>326</v>
      </c>
      <c r="L2" s="114" t="s">
        <v>50</v>
      </c>
      <c r="M2" s="79" t="s">
        <v>49</v>
      </c>
      <c r="N2" s="198" t="s">
        <v>320</v>
      </c>
      <c r="O2" s="199"/>
      <c r="P2" s="145" t="s">
        <v>51</v>
      </c>
    </row>
    <row r="3" spans="1:16" ht="45" x14ac:dyDescent="0.2">
      <c r="A3" s="41" t="s">
        <v>256</v>
      </c>
      <c r="B3" s="42"/>
      <c r="C3" s="43"/>
      <c r="D3" s="43"/>
      <c r="E3" s="44"/>
      <c r="F3" s="58"/>
      <c r="G3" s="137"/>
      <c r="H3" s="138"/>
      <c r="I3" s="137"/>
      <c r="J3" s="138"/>
      <c r="K3" s="164"/>
      <c r="L3" s="94"/>
      <c r="M3" s="80"/>
      <c r="N3" s="88" t="s">
        <v>322</v>
      </c>
      <c r="O3" s="89" t="s">
        <v>321</v>
      </c>
      <c r="P3" s="61"/>
    </row>
    <row r="4" spans="1:16" ht="15" x14ac:dyDescent="0.2">
      <c r="A4" s="45" t="s">
        <v>257</v>
      </c>
      <c r="B4" s="46"/>
      <c r="C4" s="47"/>
      <c r="D4" s="47"/>
      <c r="E4" s="47"/>
      <c r="F4" s="59"/>
      <c r="G4" s="139"/>
      <c r="H4" s="140"/>
      <c r="I4" s="139"/>
      <c r="J4" s="140"/>
      <c r="K4" s="165"/>
      <c r="L4" s="94"/>
      <c r="M4" s="80"/>
      <c r="N4" s="82"/>
      <c r="O4" s="90"/>
      <c r="P4" s="61"/>
    </row>
    <row r="5" spans="1:16" ht="15" x14ac:dyDescent="0.2">
      <c r="A5" s="45"/>
      <c r="B5" s="111" t="s">
        <v>6</v>
      </c>
      <c r="C5" s="106" t="str">
        <f>VLOOKUP(B5,'[1]Caractéristiques Bâtiments'!$A$1:$J$97,2,FALSE)</f>
        <v>Crèche Les Pascaloups</v>
      </c>
      <c r="D5" s="107" t="str">
        <f>VLOOKUP(B5,'[1]Caractéristiques Bâtiments'!$A$1:$J$97,3,FALSE)</f>
        <v>3, avenue Blaise Pascal</v>
      </c>
      <c r="E5" s="107" t="str">
        <f>VLOOKUP(B5,'[1]Caractéristiques Bâtiments'!$A$1:$J$97,4,FALSE)</f>
        <v>AUBIERE</v>
      </c>
      <c r="F5" s="108">
        <f>VLOOKUP(B5,'[1]Emprise UBP'!$A$1:$D$61,4,FALSE)</f>
        <v>653.53</v>
      </c>
      <c r="G5" s="139">
        <v>654</v>
      </c>
      <c r="H5" s="140"/>
      <c r="I5" s="139"/>
      <c r="J5" s="140"/>
      <c r="K5" s="165"/>
      <c r="L5" s="94">
        <v>1</v>
      </c>
      <c r="M5" s="109" t="s">
        <v>319</v>
      </c>
      <c r="N5" s="83"/>
      <c r="O5" s="91"/>
      <c r="P5" s="84"/>
    </row>
    <row r="6" spans="1:16" ht="15" x14ac:dyDescent="0.2">
      <c r="A6" s="45"/>
      <c r="B6" s="46" t="s">
        <v>240</v>
      </c>
      <c r="C6" s="47" t="str">
        <f>VLOOKUP(B6,'[1]Caractéristiques Bâtiments'!$A$1:$J$97,2,FALSE)</f>
        <v>Bloc central</v>
      </c>
      <c r="D6" s="48" t="str">
        <f>VLOOKUP(B6,'[1]Caractéristiques Bâtiments'!$A$1:$J$97,3,FALSE)</f>
        <v>5, avenue Blaise Pascal</v>
      </c>
      <c r="E6" s="48" t="str">
        <f>VLOOKUP(B6,'[1]Caractéristiques Bâtiments'!$A$1:$J$97,4,FALSE)</f>
        <v>AUBIERE</v>
      </c>
      <c r="F6" s="59">
        <f>VLOOKUP(B6,'[1]Emprise UdA'!$A$3:$B$44,2,FALSE)</f>
        <v>2193</v>
      </c>
      <c r="G6" s="139">
        <v>2193</v>
      </c>
      <c r="H6" s="140"/>
      <c r="I6" s="139"/>
      <c r="J6" s="140"/>
      <c r="K6" s="165"/>
      <c r="L6" s="94">
        <v>52</v>
      </c>
      <c r="M6" s="80"/>
      <c r="N6" s="83"/>
      <c r="O6" s="91"/>
      <c r="P6" s="84"/>
    </row>
    <row r="7" spans="1:16" ht="15" x14ac:dyDescent="0.2">
      <c r="A7" s="45"/>
      <c r="B7" s="46" t="s">
        <v>241</v>
      </c>
      <c r="C7" s="47" t="str">
        <f>VLOOKUP(B7,'[1]Caractéristiques Bâtiments'!$A$1:$J$97,2,FALSE)</f>
        <v>Informatique et R&amp;T</v>
      </c>
      <c r="D7" s="48" t="str">
        <f>VLOOKUP(B7,'[1]Caractéristiques Bâtiments'!$A$1:$J$97,3,FALSE)</f>
        <v>5, avenue Blaise Pascal</v>
      </c>
      <c r="E7" s="48" t="str">
        <f>VLOOKUP(B7,'[1]Caractéristiques Bâtiments'!$A$1:$J$97,4,FALSE)</f>
        <v>AUBIERE</v>
      </c>
      <c r="F7" s="59">
        <f>VLOOKUP(B7,'[1]Emprise UdA'!$A$3:$B$44,2,FALSE)</f>
        <v>1355</v>
      </c>
      <c r="G7" s="139">
        <v>1355</v>
      </c>
      <c r="H7" s="140"/>
      <c r="I7" s="139"/>
      <c r="J7" s="140"/>
      <c r="K7" s="165"/>
      <c r="L7" s="94">
        <v>52</v>
      </c>
      <c r="M7" s="80"/>
      <c r="N7" s="83"/>
      <c r="O7" s="91"/>
      <c r="P7" s="84"/>
    </row>
    <row r="8" spans="1:16" ht="15" x14ac:dyDescent="0.2">
      <c r="A8" s="45"/>
      <c r="B8" s="46" t="s">
        <v>242</v>
      </c>
      <c r="C8" s="47" t="str">
        <f>VLOOKUP(B8,'[1]Caractéristiques Bâtiments'!$A$1:$J$97,2,FALSE)</f>
        <v>Génie Biologique</v>
      </c>
      <c r="D8" s="48" t="str">
        <f>VLOOKUP(B8,'[1]Caractéristiques Bâtiments'!$A$1:$J$97,3,FALSE)</f>
        <v>5, avenue Blaise Pascal</v>
      </c>
      <c r="E8" s="48" t="str">
        <f>VLOOKUP(B8,'[1]Caractéristiques Bâtiments'!$A$1:$J$97,4,FALSE)</f>
        <v>AUBIERE</v>
      </c>
      <c r="F8" s="59">
        <f>VLOOKUP(B8,'[1]Emprise UdA'!$A$3:$B$44,2,FALSE)</f>
        <v>1365</v>
      </c>
      <c r="G8" s="139">
        <v>1365</v>
      </c>
      <c r="H8" s="140"/>
      <c r="I8" s="139"/>
      <c r="J8" s="140"/>
      <c r="K8" s="165"/>
      <c r="L8" s="94">
        <v>52</v>
      </c>
      <c r="M8" s="80"/>
      <c r="N8" s="83"/>
      <c r="O8" s="91"/>
      <c r="P8" s="84"/>
    </row>
    <row r="9" spans="1:16" ht="15" x14ac:dyDescent="0.2">
      <c r="A9" s="45"/>
      <c r="B9" s="46" t="s">
        <v>243</v>
      </c>
      <c r="C9" s="47" t="str">
        <f>VLOOKUP(B9,'[1]Caractéristiques Bâtiments'!$A$1:$J$97,2,FALSE)</f>
        <v>Atelier technique</v>
      </c>
      <c r="D9" s="48" t="str">
        <f>VLOOKUP(B9,'[1]Caractéristiques Bâtiments'!$A$1:$J$97,3,FALSE)</f>
        <v>5, avenue Blaise Pascal</v>
      </c>
      <c r="E9" s="48" t="str">
        <f>VLOOKUP(B9,'[1]Caractéristiques Bâtiments'!$A$1:$J$97,4,FALSE)</f>
        <v>AUBIERE</v>
      </c>
      <c r="F9" s="59">
        <f>VLOOKUP(B9,'[1]Emprise UdA'!$A$3:$B$44,2,FALSE)</f>
        <v>222</v>
      </c>
      <c r="G9" s="139">
        <v>222</v>
      </c>
      <c r="H9" s="140"/>
      <c r="I9" s="139"/>
      <c r="J9" s="140"/>
      <c r="K9" s="165"/>
      <c r="L9" s="94">
        <v>52</v>
      </c>
      <c r="M9" s="80"/>
      <c r="N9" s="83"/>
      <c r="O9" s="91"/>
      <c r="P9" s="84"/>
    </row>
    <row r="10" spans="1:16" ht="15" x14ac:dyDescent="0.2">
      <c r="A10" s="45"/>
      <c r="B10" s="46" t="s">
        <v>244</v>
      </c>
      <c r="C10" s="47" t="str">
        <f>VLOOKUP(B10,'[1]Caractéristiques Bâtiments'!$A$1:$J$97,2,FALSE)</f>
        <v>Mesures physiques</v>
      </c>
      <c r="D10" s="48" t="str">
        <f>VLOOKUP(B10,'[1]Caractéristiques Bâtiments'!$A$1:$J$97,3,FALSE)</f>
        <v>5, avenue Blaise Pascal</v>
      </c>
      <c r="E10" s="48" t="str">
        <f>VLOOKUP(B10,'[1]Caractéristiques Bâtiments'!$A$1:$J$97,4,FALSE)</f>
        <v>AUBIERE</v>
      </c>
      <c r="F10" s="59">
        <f>VLOOKUP(B10,'[1]Emprise UdA'!$A$3:$B$44,2,FALSE)</f>
        <v>913</v>
      </c>
      <c r="G10" s="139">
        <v>913</v>
      </c>
      <c r="H10" s="140"/>
      <c r="I10" s="139"/>
      <c r="J10" s="140"/>
      <c r="K10" s="165"/>
      <c r="L10" s="94">
        <v>52</v>
      </c>
      <c r="M10" s="80"/>
      <c r="N10" s="83"/>
      <c r="O10" s="91"/>
      <c r="P10" s="84"/>
    </row>
    <row r="11" spans="1:16" ht="15" x14ac:dyDescent="0.2">
      <c r="A11" s="45"/>
      <c r="B11" s="46" t="s">
        <v>245</v>
      </c>
      <c r="C11" s="47" t="str">
        <f>VLOOKUP(B11,'[1]Caractéristiques Bâtiments'!$A$1:$J$97,2,FALSE)</f>
        <v>Halle Technologique</v>
      </c>
      <c r="D11" s="48" t="str">
        <f>VLOOKUP(B11,'[1]Caractéristiques Bâtiments'!$A$1:$J$97,3,FALSE)</f>
        <v>5, avenue Blaise Pascal</v>
      </c>
      <c r="E11" s="48" t="str">
        <f>VLOOKUP(B11,'[1]Caractéristiques Bâtiments'!$A$1:$J$97,4,FALSE)</f>
        <v>AUBIERE</v>
      </c>
      <c r="F11" s="59">
        <f>VLOOKUP(B11,'[1]Emprise UdA'!$A$3:$B$44,2,FALSE)</f>
        <v>794</v>
      </c>
      <c r="G11" s="139">
        <v>794</v>
      </c>
      <c r="H11" s="140"/>
      <c r="I11" s="139"/>
      <c r="J11" s="140"/>
      <c r="K11" s="165"/>
      <c r="L11" s="94">
        <v>52</v>
      </c>
      <c r="M11" s="80"/>
      <c r="N11" s="83"/>
      <c r="O11" s="91"/>
      <c r="P11" s="84"/>
    </row>
    <row r="12" spans="1:16" ht="15" x14ac:dyDescent="0.2">
      <c r="A12" s="45"/>
      <c r="B12" s="46" t="s">
        <v>246</v>
      </c>
      <c r="C12" s="47" t="str">
        <f>VLOOKUP(B12,'[1]Caractéristiques Bâtiments'!$A$1:$J$97,2,FALSE)</f>
        <v>Amphithéâtre A</v>
      </c>
      <c r="D12" s="48" t="str">
        <f>VLOOKUP(B12,'[1]Caractéristiques Bâtiments'!$A$1:$J$97,3,FALSE)</f>
        <v>5, avenue Blaise Pascal</v>
      </c>
      <c r="E12" s="48" t="str">
        <f>VLOOKUP(B12,'[1]Caractéristiques Bâtiments'!$A$1:$J$97,4,FALSE)</f>
        <v>AUBIERE</v>
      </c>
      <c r="F12" s="59">
        <f>VLOOKUP(B12,'[1]Emprise UdA'!$A$3:$B$44,2,FALSE)</f>
        <v>243</v>
      </c>
      <c r="G12" s="139"/>
      <c r="H12" s="140"/>
      <c r="I12" s="139"/>
      <c r="J12" s="141">
        <v>243</v>
      </c>
      <c r="K12" s="165"/>
      <c r="L12" s="94">
        <v>52</v>
      </c>
      <c r="M12" s="80"/>
      <c r="N12" s="83"/>
      <c r="O12" s="91"/>
      <c r="P12" s="84"/>
    </row>
    <row r="13" spans="1:16" ht="15" x14ac:dyDescent="0.2">
      <c r="A13" s="45"/>
      <c r="B13" s="46" t="s">
        <v>247</v>
      </c>
      <c r="C13" s="47" t="str">
        <f>VLOOKUP(B13,'[1]Caractéristiques Bâtiments'!$A$1:$J$97,2,FALSE)</f>
        <v>Amphithéâtre B</v>
      </c>
      <c r="D13" s="48" t="str">
        <f>VLOOKUP(B13,'[1]Caractéristiques Bâtiments'!$A$1:$J$97,3,FALSE)</f>
        <v>5, avenue Blaise Pascal</v>
      </c>
      <c r="E13" s="48" t="str">
        <f>VLOOKUP(B13,'[1]Caractéristiques Bâtiments'!$A$1:$J$97,4,FALSE)</f>
        <v>AUBIERE</v>
      </c>
      <c r="F13" s="59">
        <f>VLOOKUP(B13,'[1]Emprise UdA'!$A$3:$B$44,2,FALSE)</f>
        <v>243</v>
      </c>
      <c r="G13" s="139"/>
      <c r="H13" s="140"/>
      <c r="I13" s="139"/>
      <c r="J13" s="141">
        <v>243</v>
      </c>
      <c r="K13" s="165"/>
      <c r="L13" s="94">
        <v>52</v>
      </c>
      <c r="M13" s="80"/>
      <c r="N13" s="83"/>
      <c r="O13" s="91"/>
      <c r="P13" s="84"/>
    </row>
    <row r="14" spans="1:16" ht="15" x14ac:dyDescent="0.2">
      <c r="A14" s="45"/>
      <c r="B14" s="46" t="s">
        <v>248</v>
      </c>
      <c r="C14" s="47" t="str">
        <f>VLOOKUP(B14,'[1]Caractéristiques Bâtiments'!$A$1:$J$97,2,FALSE)</f>
        <v>Logement A 1 et 2</v>
      </c>
      <c r="D14" s="48" t="str">
        <f>VLOOKUP(B14,'[1]Caractéristiques Bâtiments'!$A$1:$J$97,3,FALSE)</f>
        <v>5, avenue Blaise Pascal</v>
      </c>
      <c r="E14" s="48" t="str">
        <f>VLOOKUP(B14,'[1]Caractéristiques Bâtiments'!$A$1:$J$97,4,FALSE)</f>
        <v>AUBIERE</v>
      </c>
      <c r="F14" s="59">
        <f>VLOOKUP(B14,'[1]Emprise UdA'!$A$3:$B$44,2,FALSE)</f>
        <v>276</v>
      </c>
      <c r="G14" s="139">
        <v>276</v>
      </c>
      <c r="H14" s="140"/>
      <c r="I14" s="139"/>
      <c r="J14" s="140"/>
      <c r="K14" s="165"/>
      <c r="L14" s="94">
        <v>52</v>
      </c>
      <c r="M14" s="80"/>
      <c r="N14" s="83"/>
      <c r="O14" s="91"/>
      <c r="P14" s="84"/>
    </row>
    <row r="15" spans="1:16" ht="15" x14ac:dyDescent="0.2">
      <c r="A15" s="45"/>
      <c r="B15" s="46" t="s">
        <v>249</v>
      </c>
      <c r="C15" s="47" t="str">
        <f>VLOOKUP(B15,'[1]Caractéristiques Bâtiments'!$A$1:$J$97,2,FALSE)</f>
        <v>Logement B 3 et 4</v>
      </c>
      <c r="D15" s="48" t="str">
        <f>VLOOKUP(B15,'[1]Caractéristiques Bâtiments'!$A$1:$J$97,3,FALSE)</f>
        <v>5, avenue Blaise Pascal</v>
      </c>
      <c r="E15" s="48" t="str">
        <f>VLOOKUP(B15,'[1]Caractéristiques Bâtiments'!$A$1:$J$97,4,FALSE)</f>
        <v>AUBIERE</v>
      </c>
      <c r="F15" s="59">
        <f>VLOOKUP(B15,'[1]Emprise UdA'!$A$3:$B$44,2,FALSE)</f>
        <v>333</v>
      </c>
      <c r="G15" s="139">
        <v>333</v>
      </c>
      <c r="H15" s="140"/>
      <c r="I15" s="139"/>
      <c r="J15" s="140"/>
      <c r="K15" s="165"/>
      <c r="L15" s="94">
        <v>52</v>
      </c>
      <c r="M15" s="80"/>
      <c r="N15" s="83"/>
      <c r="O15" s="91"/>
      <c r="P15" s="84"/>
    </row>
    <row r="16" spans="1:16" ht="15" x14ac:dyDescent="0.2">
      <c r="A16" s="45"/>
      <c r="B16" s="46" t="s">
        <v>250</v>
      </c>
      <c r="C16" s="47" t="str">
        <f>VLOOKUP(B16,'[1]Caractéristiques Bâtiments'!$A$1:$J$97,2,FALSE)</f>
        <v>GIM</v>
      </c>
      <c r="D16" s="48" t="str">
        <f>VLOOKUP(B16,'[1]Caractéristiques Bâtiments'!$A$1:$J$97,3,FALSE)</f>
        <v>5, avenue Blaise Pascal</v>
      </c>
      <c r="E16" s="48" t="str">
        <f>VLOOKUP(B16,'[1]Caractéristiques Bâtiments'!$A$1:$J$97,4,FALSE)</f>
        <v>AUBIERE</v>
      </c>
      <c r="F16" s="59">
        <f>VLOOKUP(B16,'[1]Emprise UdA'!$A$3:$B$44,2,FALSE)</f>
        <v>502</v>
      </c>
      <c r="G16" s="139">
        <v>502</v>
      </c>
      <c r="H16" s="140"/>
      <c r="I16" s="139"/>
      <c r="J16" s="140"/>
      <c r="K16" s="165"/>
      <c r="L16" s="94">
        <v>52</v>
      </c>
      <c r="M16" s="80"/>
      <c r="N16" s="83"/>
      <c r="O16" s="91"/>
      <c r="P16" s="84"/>
    </row>
    <row r="17" spans="1:16" ht="15" x14ac:dyDescent="0.2">
      <c r="A17" s="45"/>
      <c r="B17" s="46" t="s">
        <v>258</v>
      </c>
      <c r="C17" s="47" t="str">
        <f>VLOOKUP(B17,'[1]Caractéristiques Bâtiments'!$A$1:$J$97,2,FALSE)</f>
        <v>Local produits chimiques</v>
      </c>
      <c r="D17" s="48" t="str">
        <f>VLOOKUP(B17,'[1]Caractéristiques Bâtiments'!$A$1:$J$97,3,FALSE)</f>
        <v>5, avenue Blaise Pascal</v>
      </c>
      <c r="E17" s="48" t="str">
        <f>VLOOKUP(B17,'[1]Caractéristiques Bâtiments'!$A$1:$J$97,4,FALSE)</f>
        <v>AUBIERE</v>
      </c>
      <c r="F17" s="59">
        <v>50</v>
      </c>
      <c r="G17" s="139"/>
      <c r="H17" s="140"/>
      <c r="I17" s="139"/>
      <c r="J17" s="162">
        <v>50</v>
      </c>
      <c r="K17" s="165"/>
      <c r="L17" s="268">
        <v>52</v>
      </c>
      <c r="M17" s="269" t="s">
        <v>311</v>
      </c>
      <c r="N17" s="270"/>
      <c r="O17" s="270"/>
      <c r="P17" s="271"/>
    </row>
    <row r="18" spans="1:16" ht="15" x14ac:dyDescent="0.2">
      <c r="A18" s="45"/>
      <c r="B18" s="46" t="s">
        <v>7</v>
      </c>
      <c r="C18" s="47" t="str">
        <f>VLOOKUP(B18,'[1]Caractéristiques Bâtiments'!$A$1:$J$97,2,FALSE)</f>
        <v>Turing</v>
      </c>
      <c r="D18" s="48" t="str">
        <f>VLOOKUP(B18,'[1]Caractéristiques Bâtiments'!$A$1:$J$97,3,FALSE)</f>
        <v>7, avenue Blaise Pascal</v>
      </c>
      <c r="E18" s="48" t="str">
        <f>VLOOKUP(B18,'[1]Caractéristiques Bâtiments'!$A$1:$J$97,4,FALSE)</f>
        <v>AUBIERE</v>
      </c>
      <c r="F18" s="59">
        <f>VLOOKUP(B18,'[1]Emprise UBP'!$A$1:$D$61,4,FALSE)</f>
        <v>1366.95</v>
      </c>
      <c r="G18" s="139">
        <v>1367</v>
      </c>
      <c r="H18" s="140"/>
      <c r="I18" s="139"/>
      <c r="J18" s="140"/>
      <c r="K18" s="165"/>
      <c r="L18" s="94">
        <v>2</v>
      </c>
      <c r="M18" s="80"/>
      <c r="N18" s="83"/>
      <c r="O18" s="91"/>
      <c r="P18" s="84"/>
    </row>
    <row r="19" spans="1:16" ht="15" x14ac:dyDescent="0.2">
      <c r="A19" s="45"/>
      <c r="B19" s="46" t="s">
        <v>10</v>
      </c>
      <c r="C19" s="47" t="str">
        <f>VLOOKUP(B19,'[1]Caractéristiques Bâtiments'!$A$1:$J$97,2,FALSE)</f>
        <v>Accueil campus / PC sécurité</v>
      </c>
      <c r="D19" s="48" t="str">
        <f>VLOOKUP(B19,'[1]Caractéristiques Bâtiments'!$A$1:$J$97,3,FALSE)</f>
        <v>13, avenue Blaise Pascal</v>
      </c>
      <c r="E19" s="48" t="str">
        <f>VLOOKUP(B19,'[1]Caractéristiques Bâtiments'!$A$1:$J$97,4,FALSE)</f>
        <v>AUBIERE</v>
      </c>
      <c r="F19" s="59">
        <v>233</v>
      </c>
      <c r="G19" s="139">
        <v>193</v>
      </c>
      <c r="H19" s="140"/>
      <c r="I19" s="139"/>
      <c r="J19" s="140">
        <v>40</v>
      </c>
      <c r="K19" s="165"/>
      <c r="L19" s="94">
        <v>3</v>
      </c>
      <c r="M19" s="80"/>
      <c r="N19" s="83"/>
      <c r="O19" s="91"/>
      <c r="P19" s="84"/>
    </row>
    <row r="20" spans="1:16" ht="15" x14ac:dyDescent="0.2">
      <c r="A20" s="45"/>
      <c r="B20" s="46" t="s">
        <v>4</v>
      </c>
      <c r="C20" s="47" t="str">
        <f>VLOOKUP(B20,'[1]Caractéristiques Bâtiments'!$A$1:$J$97,2,FALSE)</f>
        <v>CASIMIR</v>
      </c>
      <c r="D20" s="48" t="str">
        <f>VLOOKUP(B20,'[1]Caractéristiques Bâtiments'!$A$1:$J$97,3,FALSE)</f>
        <v>19, avenue Blaise Pascal</v>
      </c>
      <c r="E20" s="48" t="str">
        <f>VLOOKUP(B20,'[1]Caractéristiques Bâtiments'!$A$1:$J$97,4,FALSE)</f>
        <v>AUBIERE</v>
      </c>
      <c r="F20" s="59">
        <f>VLOOKUP(B20,'[1]Emprise UBP'!$A$1:$D$61,4,FALSE)</f>
        <v>716.98</v>
      </c>
      <c r="G20" s="139">
        <v>717</v>
      </c>
      <c r="H20" s="140"/>
      <c r="I20" s="139"/>
      <c r="J20" s="140"/>
      <c r="K20" s="165"/>
      <c r="L20" s="94">
        <v>4</v>
      </c>
      <c r="M20" s="80"/>
      <c r="N20" s="83"/>
      <c r="O20" s="91"/>
      <c r="P20" s="84"/>
    </row>
    <row r="21" spans="1:16" ht="15" x14ac:dyDescent="0.2">
      <c r="A21" s="45"/>
      <c r="B21" s="46" t="s">
        <v>13</v>
      </c>
      <c r="C21" s="47" t="str">
        <f>VLOOKUP(B21,'[1]Caractéristiques Bâtiments'!$A$1:$J$97,2,FALSE)</f>
        <v>POLYTECH</v>
      </c>
      <c r="D21" s="48" t="str">
        <f>VLOOKUP(B21,'[1]Caractéristiques Bâtiments'!$A$1:$J$97,3,FALSE)</f>
        <v>2, avenue Blaise Pascal</v>
      </c>
      <c r="E21" s="48" t="str">
        <f>VLOOKUP(B21,'[1]Caractéristiques Bâtiments'!$A$1:$J$97,4,FALSE)</f>
        <v>AUBIERE</v>
      </c>
      <c r="F21" s="59">
        <f>VLOOKUP(B21,'[1]Emprise UBP'!$A$1:$D$61,4,FALSE)</f>
        <v>5627.05</v>
      </c>
      <c r="G21" s="139">
        <f>F21-J21</f>
        <v>4245.05</v>
      </c>
      <c r="H21" s="140"/>
      <c r="I21" s="139"/>
      <c r="J21" s="140">
        <f>335+225+692+130</f>
        <v>1382</v>
      </c>
      <c r="K21" s="165"/>
      <c r="L21" s="94">
        <v>5</v>
      </c>
      <c r="M21" s="80"/>
      <c r="N21" s="83"/>
      <c r="O21" s="91"/>
      <c r="P21" s="84"/>
    </row>
    <row r="22" spans="1:16" ht="15" x14ac:dyDescent="0.2">
      <c r="A22" s="45"/>
      <c r="B22" s="46" t="s">
        <v>8</v>
      </c>
      <c r="C22" s="47" t="str">
        <f>VLOOKUP(B22,'[1]Caractéristiques Bâtiments'!$A$1:$J$97,2,FALSE)</f>
        <v>Halle Génie Civil</v>
      </c>
      <c r="D22" s="48" t="str">
        <f>VLOOKUP(B22,'[1]Caractéristiques Bâtiments'!$A$1:$J$97,3,FALSE)</f>
        <v>2, avenue Blaise Pascal</v>
      </c>
      <c r="E22" s="48" t="str">
        <f>VLOOKUP(B22,'[1]Caractéristiques Bâtiments'!$A$1:$J$97,4,FALSE)</f>
        <v>AUBIERE</v>
      </c>
      <c r="F22" s="59">
        <f>VLOOKUP(B22,'[1]Emprise UBP'!$A$1:$D$61,4,FALSE)</f>
        <v>1320.83</v>
      </c>
      <c r="G22" s="139">
        <f>F22-J22</f>
        <v>340.82999999999993</v>
      </c>
      <c r="H22" s="140"/>
      <c r="I22" s="139"/>
      <c r="J22" s="140">
        <v>980</v>
      </c>
      <c r="K22" s="165"/>
      <c r="L22" s="94">
        <v>5</v>
      </c>
      <c r="M22" s="80"/>
      <c r="N22" s="83"/>
      <c r="O22" s="91"/>
      <c r="P22" s="84"/>
    </row>
    <row r="23" spans="1:16" ht="15" x14ac:dyDescent="0.2">
      <c r="A23" s="45"/>
      <c r="B23" s="46" t="s">
        <v>12</v>
      </c>
      <c r="C23" s="47" t="str">
        <f>VLOOKUP(B23,'[1]Caractéristiques Bâtiments'!$A$1:$J$97,2,FALSE)</f>
        <v>PPIO</v>
      </c>
      <c r="D23" s="48" t="str">
        <f>VLOOKUP(B23,'[1]Caractéristiques Bâtiments'!$A$1:$J$97,3,FALSE)</f>
        <v>4, avenue Blaise Pascal</v>
      </c>
      <c r="E23" s="48" t="str">
        <f>VLOOKUP(B23,'[1]Caractéristiques Bâtiments'!$A$1:$J$97,4,FALSE)</f>
        <v>AUBIERE</v>
      </c>
      <c r="F23" s="59">
        <f>VLOOKUP(B23,'[1]Emprise UBP'!$A$1:$D$61,4,FALSE)</f>
        <v>9710.99</v>
      </c>
      <c r="G23" s="139">
        <f>F23-H23-J23</f>
        <v>9230.99</v>
      </c>
      <c r="H23" s="140">
        <v>260</v>
      </c>
      <c r="I23" s="139"/>
      <c r="J23" s="140">
        <v>220</v>
      </c>
      <c r="K23" s="165"/>
      <c r="L23" s="94">
        <v>6</v>
      </c>
      <c r="M23" s="80"/>
      <c r="N23" s="83"/>
      <c r="O23" s="91"/>
      <c r="P23" s="84"/>
    </row>
    <row r="24" spans="1:16" ht="15" x14ac:dyDescent="0.2">
      <c r="A24" s="45"/>
      <c r="B24" s="111" t="s">
        <v>9</v>
      </c>
      <c r="C24" s="106" t="str">
        <f>VLOOKUP(B24,'[1]Caractéristiques Bâtiments'!$A$1:$J$97,2,FALSE)</f>
        <v>LMV</v>
      </c>
      <c r="D24" s="107" t="str">
        <f>VLOOKUP(B24,'[1]Caractéristiques Bâtiments'!$A$1:$J$97,3,FALSE)</f>
        <v>6, avenue Blaise Pascal</v>
      </c>
      <c r="E24" s="107" t="str">
        <f>VLOOKUP(B24,'[1]Caractéristiques Bâtiments'!$A$1:$J$97,4,FALSE)</f>
        <v>AUBIERE</v>
      </c>
      <c r="F24" s="108">
        <f>VLOOKUP(B24,'[1]Emprise UBP'!$A$1:$D$61,4,FALSE)</f>
        <v>2716.29</v>
      </c>
      <c r="G24" s="139">
        <f>F24-H24</f>
        <v>2136.29</v>
      </c>
      <c r="H24" s="140">
        <v>580</v>
      </c>
      <c r="I24" s="139"/>
      <c r="J24" s="140"/>
      <c r="K24" s="165"/>
      <c r="L24" s="94">
        <v>7</v>
      </c>
      <c r="M24" s="109" t="s">
        <v>319</v>
      </c>
      <c r="N24" s="83"/>
      <c r="O24" s="91"/>
      <c r="P24" s="84"/>
    </row>
    <row r="25" spans="1:16" ht="15" x14ac:dyDescent="0.2">
      <c r="A25" s="45"/>
      <c r="B25" s="46" t="s">
        <v>3</v>
      </c>
      <c r="C25" s="47" t="str">
        <f>VLOOKUP(B25,'[1]Caractéristiques Bâtiments'!$A$1:$J$97,2,FALSE)</f>
        <v>Maison de l'Innovation</v>
      </c>
      <c r="D25" s="48" t="str">
        <f>VLOOKUP(B25,'[1]Caractéristiques Bâtiments'!$A$1:$J$97,3,FALSE)</f>
        <v>8, avenue Blaise Pascal</v>
      </c>
      <c r="E25" s="48" t="str">
        <f>VLOOKUP(B25,'[1]Caractéristiques Bâtiments'!$A$1:$J$97,4,FALSE)</f>
        <v>AUBIERE</v>
      </c>
      <c r="F25" s="59">
        <f>VLOOKUP(B25,'[1]Emprise UBP'!$A$1:$D$61,4,FALSE)</f>
        <v>2180.5100000000002</v>
      </c>
      <c r="G25" s="139">
        <v>2181</v>
      </c>
      <c r="H25" s="140"/>
      <c r="I25" s="139"/>
      <c r="J25" s="140"/>
      <c r="K25" s="165"/>
      <c r="L25" s="94">
        <v>8</v>
      </c>
      <c r="M25" s="80"/>
      <c r="N25" s="83"/>
      <c r="O25" s="91"/>
      <c r="P25" s="84"/>
    </row>
    <row r="26" spans="1:16" ht="15" x14ac:dyDescent="0.2">
      <c r="A26" s="45"/>
      <c r="B26" s="46" t="s">
        <v>11</v>
      </c>
      <c r="C26" s="47" t="str">
        <f>VLOOKUP(B26,'[1]Caractéristiques Bâtiments'!$A$1:$J$97,2,FALSE)</f>
        <v>PME</v>
      </c>
      <c r="D26" s="48" t="str">
        <f>VLOOKUP(B26,'[1]Caractéristiques Bâtiments'!$A$1:$J$97,3,FALSE)</f>
        <v>12, avenue Blaise Pascal</v>
      </c>
      <c r="E26" s="48" t="str">
        <f>VLOOKUP(B26,'[1]Caractéristiques Bâtiments'!$A$1:$J$97,4,FALSE)</f>
        <v>AUBIERE</v>
      </c>
      <c r="F26" s="59">
        <f>VLOOKUP(B26,'[1]Emprise UBP'!$A$1:$D$61,4,FALSE)</f>
        <v>8822.99</v>
      </c>
      <c r="G26" s="139">
        <f>F26-J26</f>
        <v>8502.99</v>
      </c>
      <c r="H26" s="140"/>
      <c r="I26" s="139"/>
      <c r="J26" s="140">
        <v>320</v>
      </c>
      <c r="K26" s="165"/>
      <c r="L26" s="94">
        <v>9</v>
      </c>
      <c r="M26" s="80"/>
      <c r="N26" s="83"/>
      <c r="O26" s="91"/>
      <c r="P26" s="84"/>
    </row>
    <row r="27" spans="1:16" ht="15" x14ac:dyDescent="0.2">
      <c r="A27" s="45"/>
      <c r="B27" s="46" t="s">
        <v>14</v>
      </c>
      <c r="C27" s="47" t="str">
        <f>VLOOKUP(B27,'[1]Caractéristiques Bâtiments'!$A$1:$J$97,2,FALSE)</f>
        <v>Atelier de maintenance</v>
      </c>
      <c r="D27" s="48" t="str">
        <f>VLOOKUP(B27,'[1]Caractéristiques Bâtiments'!$A$1:$J$97,3,FALSE)</f>
        <v>14, avenue Blaise Pascal</v>
      </c>
      <c r="E27" s="48" t="str">
        <f>VLOOKUP(B27,'[1]Caractéristiques Bâtiments'!$A$1:$J$97,4,FALSE)</f>
        <v>AUBIERE</v>
      </c>
      <c r="F27" s="59">
        <f>VLOOKUP(B27,'[1]Emprise UBP'!$A$1:$D$61,4,FALSE)</f>
        <v>934.07</v>
      </c>
      <c r="G27" s="139">
        <v>934</v>
      </c>
      <c r="H27" s="140"/>
      <c r="I27" s="139"/>
      <c r="J27" s="140"/>
      <c r="K27" s="165"/>
      <c r="L27" s="94">
        <v>10</v>
      </c>
      <c r="M27" s="80"/>
      <c r="N27" s="83"/>
      <c r="O27" s="91"/>
      <c r="P27" s="84"/>
    </row>
    <row r="28" spans="1:16" ht="15" x14ac:dyDescent="0.2">
      <c r="A28" s="45"/>
      <c r="B28" s="111" t="s">
        <v>5</v>
      </c>
      <c r="C28" s="106" t="str">
        <f>VLOOKUP(B28,'[1]Caractéristiques Bâtiments'!$A$1:$J$97,2,FALSE)</f>
        <v>Chaufferie</v>
      </c>
      <c r="D28" s="107" t="str">
        <f>VLOOKUP(B28,'[1]Caractéristiques Bâtiments'!$A$1:$J$97,3,FALSE)</f>
        <v>16,, avenue Blaise Pascal</v>
      </c>
      <c r="E28" s="107" t="str">
        <f>VLOOKUP(B28,'[1]Caractéristiques Bâtiments'!$A$1:$J$97,4,FALSE)</f>
        <v>AUBIERE</v>
      </c>
      <c r="F28" s="108">
        <f>VLOOKUP(B28,'[1]Emprise UBP'!$A$1:$D$61,4,FALSE)</f>
        <v>815.28</v>
      </c>
      <c r="G28" s="139"/>
      <c r="H28" s="140"/>
      <c r="I28" s="139"/>
      <c r="J28" s="140"/>
      <c r="K28" s="165"/>
      <c r="L28" s="94">
        <v>11</v>
      </c>
      <c r="M28" s="109" t="s">
        <v>319</v>
      </c>
      <c r="N28" s="83"/>
      <c r="O28" s="91"/>
      <c r="P28" s="84"/>
    </row>
    <row r="29" spans="1:16" ht="15" x14ac:dyDescent="0.2">
      <c r="A29" s="45"/>
      <c r="B29" s="46" t="s">
        <v>328</v>
      </c>
      <c r="C29" s="47" t="s">
        <v>329</v>
      </c>
      <c r="D29" s="48" t="s">
        <v>330</v>
      </c>
      <c r="E29" s="48" t="s">
        <v>331</v>
      </c>
      <c r="F29" s="59">
        <v>140</v>
      </c>
      <c r="G29" s="139"/>
      <c r="H29" s="140"/>
      <c r="I29" s="139"/>
      <c r="J29" s="140">
        <v>140</v>
      </c>
      <c r="K29" s="165"/>
      <c r="L29" s="94"/>
      <c r="M29" s="80"/>
      <c r="N29" s="83"/>
      <c r="O29" s="91"/>
      <c r="P29" s="84"/>
    </row>
    <row r="30" spans="1:16" ht="15" x14ac:dyDescent="0.2">
      <c r="A30" s="45"/>
      <c r="B30" s="46"/>
      <c r="C30" s="47" t="s">
        <v>346</v>
      </c>
      <c r="D30" s="48" t="s">
        <v>355</v>
      </c>
      <c r="E30" s="48" t="s">
        <v>331</v>
      </c>
      <c r="F30" s="59">
        <v>1200</v>
      </c>
      <c r="G30" s="139">
        <v>1200</v>
      </c>
      <c r="H30" s="140"/>
      <c r="I30" s="139"/>
      <c r="J30" s="140"/>
      <c r="K30" s="165"/>
      <c r="L30" s="94">
        <v>61</v>
      </c>
      <c r="M30" s="80"/>
      <c r="N30" s="83"/>
      <c r="O30" s="91"/>
      <c r="P30" s="84"/>
    </row>
    <row r="31" spans="1:16" ht="15" x14ac:dyDescent="0.2">
      <c r="A31" s="45" t="s">
        <v>259</v>
      </c>
      <c r="B31" s="46"/>
      <c r="C31" s="47"/>
      <c r="D31" s="48"/>
      <c r="E31" s="48"/>
      <c r="F31" s="59"/>
      <c r="G31" s="139"/>
      <c r="H31" s="140"/>
      <c r="I31" s="139"/>
      <c r="J31" s="140"/>
      <c r="K31" s="165"/>
      <c r="L31" s="94"/>
      <c r="M31" s="80"/>
      <c r="N31" s="83"/>
      <c r="O31" s="91"/>
      <c r="P31" s="84"/>
    </row>
    <row r="32" spans="1:16" ht="15" x14ac:dyDescent="0.2">
      <c r="A32" s="45"/>
      <c r="B32" s="46" t="s">
        <v>260</v>
      </c>
      <c r="C32" s="47" t="str">
        <f>VLOOKUP(B32,'[1]Caractéristiques Bâtiments'!$A$1:$J$97,2,FALSE)</f>
        <v>PAC</v>
      </c>
      <c r="D32" s="48" t="str">
        <f>VLOOKUP(B32,'[1]Caractéristiques Bâtiments'!$A$1:$J$97,3,FALSE)</f>
        <v>1, place Mail Vasarely</v>
      </c>
      <c r="E32" s="48" t="str">
        <f>VLOOKUP(B32,'[1]Caractéristiques Bâtiments'!$A$1:$J$97,4,FALSE)</f>
        <v>AUBIERE</v>
      </c>
      <c r="F32" s="59">
        <f>VLOOKUP(B32,'[1]Emprise UBP'!$A$1:$D$61,4,FALSE)</f>
        <v>1647.45</v>
      </c>
      <c r="G32" s="139">
        <v>1647</v>
      </c>
      <c r="H32" s="140"/>
      <c r="I32" s="139"/>
      <c r="J32" s="140"/>
      <c r="K32" s="165"/>
      <c r="L32" s="116">
        <v>60</v>
      </c>
      <c r="M32" s="80"/>
      <c r="N32" s="83"/>
      <c r="O32" s="91"/>
      <c r="P32" s="84"/>
    </row>
    <row r="33" spans="1:16" ht="15" x14ac:dyDescent="0.2">
      <c r="A33" s="45"/>
      <c r="B33" s="46" t="s">
        <v>261</v>
      </c>
      <c r="C33" s="47" t="str">
        <f>VLOOKUP(B33,'[1]Caractéristiques Bâtiments'!$A$1:$J$97,2,FALSE)</f>
        <v>Mathématiques</v>
      </c>
      <c r="D33" s="48" t="str">
        <f>VLOOKUP(B33,'[1]Caractéristiques Bâtiments'!$A$1:$J$97,3,FALSE)</f>
        <v>3, place Mail Vasarely</v>
      </c>
      <c r="E33" s="48" t="str">
        <f>VLOOKUP(B33,'[1]Caractéristiques Bâtiments'!$A$1:$J$97,4,FALSE)</f>
        <v>AUBIERE</v>
      </c>
      <c r="F33" s="59">
        <f>VLOOKUP(B33,'[1]Emprise UBP'!$A$1:$D$61,4,FALSE)</f>
        <v>1352.66</v>
      </c>
      <c r="G33" s="139">
        <v>1353</v>
      </c>
      <c r="H33" s="140"/>
      <c r="I33" s="139"/>
      <c r="J33" s="140"/>
      <c r="K33" s="165"/>
      <c r="L33" s="116">
        <v>58</v>
      </c>
      <c r="M33" s="80"/>
      <c r="N33" s="83"/>
      <c r="O33" s="91"/>
      <c r="P33" s="84"/>
    </row>
    <row r="34" spans="1:16" ht="15" x14ac:dyDescent="0.2">
      <c r="A34" s="45"/>
      <c r="B34" s="46" t="s">
        <v>262</v>
      </c>
      <c r="C34" s="47" t="str">
        <f>VLOOKUP(B34,'[1]Caractéristiques Bâtiments'!$A$1:$J$97,2,FALSE)</f>
        <v>BCU Sciences</v>
      </c>
      <c r="D34" s="48" t="str">
        <f>VLOOKUP(B34,'[1]Caractéristiques Bâtiments'!$A$1:$J$97,3,FALSE)</f>
        <v>6, place Mail Vasarely</v>
      </c>
      <c r="E34" s="48" t="str">
        <f>VLOOKUP(B34,'[1]Caractéristiques Bâtiments'!$A$1:$J$97,4,FALSE)</f>
        <v>AUBIERE</v>
      </c>
      <c r="F34" s="59">
        <f>VLOOKUP(B34,'[1]Emprise UBP'!$A$1:$D$61,4,FALSE)</f>
        <v>2500.66</v>
      </c>
      <c r="G34" s="139">
        <v>2501</v>
      </c>
      <c r="H34" s="140"/>
      <c r="I34" s="139"/>
      <c r="J34" s="140"/>
      <c r="K34" s="165"/>
      <c r="L34" s="116">
        <v>57</v>
      </c>
      <c r="M34" s="80"/>
      <c r="N34" s="83"/>
      <c r="O34" s="91"/>
      <c r="P34" s="84"/>
    </row>
    <row r="35" spans="1:16" ht="15" x14ac:dyDescent="0.2">
      <c r="A35" s="45"/>
      <c r="B35" s="46" t="s">
        <v>263</v>
      </c>
      <c r="C35" s="47" t="str">
        <f>VLOOKUP(B35,'[1]Caractéristiques Bâtiments'!$A$1:$J$97,2,FALSE)</f>
        <v>MVU</v>
      </c>
      <c r="D35" s="48" t="str">
        <f>VLOOKUP(B35,'[1]Caractéristiques Bâtiments'!$A$1:$J$97,3,FALSE)</f>
        <v>7, place Mail Vasarely</v>
      </c>
      <c r="E35" s="48" t="str">
        <f>VLOOKUP(B35,'[1]Caractéristiques Bâtiments'!$A$1:$J$97,4,FALSE)</f>
        <v>AUBIERE</v>
      </c>
      <c r="F35" s="59">
        <f>VLOOKUP(B35,'[1]Emprise UBP'!$A$1:$D$61,4,FALSE)</f>
        <v>3017.74</v>
      </c>
      <c r="G35" s="139">
        <f>F35-J35</f>
        <v>1257.7399999999998</v>
      </c>
      <c r="H35" s="140"/>
      <c r="I35" s="139"/>
      <c r="J35" s="140">
        <v>1760</v>
      </c>
      <c r="K35" s="165"/>
      <c r="L35" s="116">
        <v>57</v>
      </c>
      <c r="M35" s="80"/>
      <c r="N35" s="83"/>
      <c r="O35" s="91"/>
      <c r="P35" s="84"/>
    </row>
    <row r="36" spans="1:16" ht="15" x14ac:dyDescent="0.2">
      <c r="A36" s="45" t="s">
        <v>264</v>
      </c>
      <c r="B36" s="46"/>
      <c r="C36" s="47"/>
      <c r="D36" s="48"/>
      <c r="E36" s="48"/>
      <c r="F36" s="59"/>
      <c r="G36" s="139"/>
      <c r="H36" s="140"/>
      <c r="I36" s="139"/>
      <c r="J36" s="140"/>
      <c r="K36" s="165"/>
      <c r="L36" s="94"/>
      <c r="M36" s="80"/>
      <c r="N36" s="83"/>
      <c r="O36" s="91"/>
      <c r="P36" s="84"/>
    </row>
    <row r="37" spans="1:16" ht="15" x14ac:dyDescent="0.2">
      <c r="A37" s="45"/>
      <c r="B37" s="46" t="s">
        <v>20</v>
      </c>
      <c r="C37" s="47" t="str">
        <f>VLOOKUP(B37,'[1]Caractéristiques Bâtiments'!$A$1:$J$97,2,FALSE)</f>
        <v>Soutes produits chimiques</v>
      </c>
      <c r="D37" s="48" t="str">
        <f>VLOOKUP(B37,'[1]Caractéristiques Bâtiments'!$A$1:$J$97,3,FALSE)</f>
        <v xml:space="preserve"> </v>
      </c>
      <c r="E37" s="48" t="str">
        <f>VLOOKUP(B37,'[1]Caractéristiques Bâtiments'!$A$1:$J$97,4,FALSE)</f>
        <v>AUBIERE</v>
      </c>
      <c r="F37" s="59">
        <f>VLOOKUP(B37,'[1]Emprise UBP'!$A$1:$D$61,4,FALSE)</f>
        <v>295.22000000000003</v>
      </c>
      <c r="G37" s="139">
        <f>F37-J37</f>
        <v>241.22000000000003</v>
      </c>
      <c r="H37" s="140"/>
      <c r="I37" s="139"/>
      <c r="J37" s="140">
        <v>54</v>
      </c>
      <c r="K37" s="165"/>
      <c r="L37" s="94">
        <v>31</v>
      </c>
      <c r="M37" s="80"/>
      <c r="N37" s="83"/>
      <c r="O37" s="91"/>
      <c r="P37" s="84"/>
    </row>
    <row r="38" spans="1:16" ht="15" x14ac:dyDescent="0.2">
      <c r="A38" s="45"/>
      <c r="B38" s="46" t="s">
        <v>16</v>
      </c>
      <c r="C38" s="47" t="str">
        <f>VLOOKUP(B38,'[1]Caractéristiques Bâtiments'!$A$1:$J$97,2,FALSE)</f>
        <v>Biologie A</v>
      </c>
      <c r="D38" s="48" t="str">
        <f>VLOOKUP(B38,'[1]Caractéristiques Bâtiments'!$A$1:$J$97,3,FALSE)</f>
        <v>5, impasse Amélie Murat</v>
      </c>
      <c r="E38" s="48" t="str">
        <f>VLOOKUP(B38,'[1]Caractéristiques Bâtiments'!$A$1:$J$97,4,FALSE)</f>
        <v>AUBIERE</v>
      </c>
      <c r="F38" s="59">
        <f>VLOOKUP(B38,'[1]Emprise UBP'!$A$1:$D$61,4,FALSE)</f>
        <v>2382.23</v>
      </c>
      <c r="G38" s="139">
        <v>2382</v>
      </c>
      <c r="H38" s="140"/>
      <c r="I38" s="139"/>
      <c r="J38" s="140"/>
      <c r="K38" s="165"/>
      <c r="L38" s="94">
        <v>16</v>
      </c>
      <c r="M38" s="80" t="s">
        <v>317</v>
      </c>
      <c r="N38" s="83"/>
      <c r="O38" s="91"/>
      <c r="P38" s="84"/>
    </row>
    <row r="39" spans="1:16" ht="15" x14ac:dyDescent="0.2">
      <c r="A39" s="45"/>
      <c r="B39" s="46" t="s">
        <v>18</v>
      </c>
      <c r="C39" s="47" t="str">
        <f>VLOOKUP(B39,'[1]Caractéristiques Bâtiments'!$A$1:$J$97,2,FALSE)</f>
        <v>Biologie Végétale Enseignement</v>
      </c>
      <c r="D39" s="48" t="str">
        <f>VLOOKUP(B39,'[1]Caractéristiques Bâtiments'!$A$1:$J$97,3,FALSE)</f>
        <v>3, impasse Amélie Murat</v>
      </c>
      <c r="E39" s="48" t="str">
        <f>VLOOKUP(B39,'[1]Caractéristiques Bâtiments'!$A$1:$J$97,4,FALSE)</f>
        <v>AUBIERE</v>
      </c>
      <c r="F39" s="59">
        <f>VLOOKUP(B39,'[1]Emprise UBP'!$A$1:$D$61,4,FALSE)</f>
        <v>656.88</v>
      </c>
      <c r="G39" s="139">
        <v>657</v>
      </c>
      <c r="H39" s="140"/>
      <c r="I39" s="139"/>
      <c r="J39" s="140"/>
      <c r="K39" s="165"/>
      <c r="L39" s="94">
        <v>17</v>
      </c>
      <c r="M39" s="80"/>
      <c r="N39" s="83"/>
      <c r="O39" s="91"/>
      <c r="P39" s="84"/>
    </row>
    <row r="40" spans="1:16" ht="15" x14ac:dyDescent="0.2">
      <c r="A40" s="45"/>
      <c r="B40" s="46" t="s">
        <v>17</v>
      </c>
      <c r="C40" s="47" t="str">
        <f>VLOOKUP(B40,'[1]Caractéristiques Bâtiments'!$A$1:$J$97,2,FALSE)</f>
        <v>Biologie B</v>
      </c>
      <c r="D40" s="48" t="str">
        <f>VLOOKUP(B40,'[1]Caractéristiques Bâtiments'!$A$1:$J$97,3,FALSE)</f>
        <v>5, impasse Amélie Murat</v>
      </c>
      <c r="E40" s="48" t="str">
        <f>VLOOKUP(B40,'[1]Caractéristiques Bâtiments'!$A$1:$J$97,4,FALSE)</f>
        <v>AUBIERE</v>
      </c>
      <c r="F40" s="59">
        <f>VLOOKUP(B40,'[1]Emprise UBP'!$A$1:$D$61,4,FALSE)</f>
        <v>2637.66</v>
      </c>
      <c r="G40" s="139">
        <v>2638</v>
      </c>
      <c r="H40" s="140"/>
      <c r="I40" s="139"/>
      <c r="J40" s="140"/>
      <c r="K40" s="165"/>
      <c r="L40" s="94">
        <v>18</v>
      </c>
      <c r="M40" s="80" t="s">
        <v>317</v>
      </c>
      <c r="N40" s="83"/>
      <c r="O40" s="91"/>
      <c r="P40" s="84"/>
    </row>
    <row r="41" spans="1:16" ht="15" x14ac:dyDescent="0.2">
      <c r="A41" s="45"/>
      <c r="B41" s="46" t="s">
        <v>19</v>
      </c>
      <c r="C41" s="47" t="str">
        <f>VLOOKUP(B41,'[1]Caractéristiques Bâtiments'!$A$1:$J$97,2,FALSE)</f>
        <v>Pôle Chimie</v>
      </c>
      <c r="D41" s="48" t="str">
        <f>VLOOKUP(B41,'[1]Caractéristiques Bâtiments'!$A$1:$J$97,3,FALSE)</f>
        <v>2, impasse Amélie Murat</v>
      </c>
      <c r="E41" s="48" t="str">
        <f>VLOOKUP(B41,'[1]Caractéristiques Bâtiments'!$A$1:$J$97,4,FALSE)</f>
        <v>AUBIERE</v>
      </c>
      <c r="F41" s="59">
        <f>VLOOKUP(B41,'[1]Emprise UBP'!$A$1:$D$61,4,FALSE)</f>
        <v>7656.19</v>
      </c>
      <c r="G41" s="139">
        <v>7656</v>
      </c>
      <c r="H41" s="140"/>
      <c r="I41" s="139"/>
      <c r="J41" s="140"/>
      <c r="K41" s="165"/>
      <c r="L41" s="94">
        <v>19</v>
      </c>
      <c r="M41" s="80"/>
      <c r="N41" s="83"/>
      <c r="O41" s="91"/>
      <c r="P41" s="84"/>
    </row>
    <row r="42" spans="1:16" ht="15" x14ac:dyDescent="0.2">
      <c r="A42" s="45"/>
      <c r="B42" s="46" t="s">
        <v>15</v>
      </c>
      <c r="C42" s="47" t="str">
        <f>VLOOKUP(B42,'[1]Caractéristiques Bâtiments'!$A$1:$J$97,2,FALSE)</f>
        <v>Amphithéatres</v>
      </c>
      <c r="D42" s="48" t="str">
        <f>VLOOKUP(B42,'[1]Caractéristiques Bâtiments'!$A$1:$J$97,3,FALSE)</f>
        <v>4, impasse Amélie Murat</v>
      </c>
      <c r="E42" s="48" t="str">
        <f>VLOOKUP(B42,'[1]Caractéristiques Bâtiments'!$A$1:$J$97,4,FALSE)</f>
        <v>AUBIERE</v>
      </c>
      <c r="F42" s="59">
        <f>VLOOKUP(B42,'[1]Emprise UBP'!$A$1:$D$61,4,FALSE)</f>
        <v>4186.1099999999997</v>
      </c>
      <c r="G42" s="139">
        <v>4186</v>
      </c>
      <c r="H42" s="140"/>
      <c r="I42" s="139"/>
      <c r="J42" s="140"/>
      <c r="K42" s="165"/>
      <c r="L42" s="94">
        <v>20</v>
      </c>
      <c r="M42" s="80"/>
      <c r="N42" s="83"/>
      <c r="O42" s="91"/>
      <c r="P42" s="84"/>
    </row>
    <row r="43" spans="1:16" ht="15" x14ac:dyDescent="0.2">
      <c r="A43" s="45" t="s">
        <v>265</v>
      </c>
      <c r="B43" s="46"/>
      <c r="C43" s="47"/>
      <c r="D43" s="48"/>
      <c r="E43" s="48"/>
      <c r="F43" s="59"/>
      <c r="G43" s="139"/>
      <c r="H43" s="140"/>
      <c r="I43" s="139"/>
      <c r="J43" s="140"/>
      <c r="K43" s="165"/>
      <c r="L43" s="94"/>
      <c r="M43" s="80"/>
      <c r="N43" s="83"/>
      <c r="O43" s="91"/>
      <c r="P43" s="84"/>
    </row>
    <row r="44" spans="1:16" ht="15" x14ac:dyDescent="0.2">
      <c r="A44" s="45"/>
      <c r="B44" s="46" t="s">
        <v>21</v>
      </c>
      <c r="C44" s="47" t="str">
        <f>VLOOKUP(B44,'[1]Caractéristiques Bâtiments'!$A$1:$J$97,2,FALSE)</f>
        <v>Institut d'Informatique</v>
      </c>
      <c r="D44" s="48" t="str">
        <f>VLOOKUP(B44,'[1]Caractéristiques Bâtiments'!$A$1:$J$97,3,FALSE)</f>
        <v>2, rue de la Chebarde</v>
      </c>
      <c r="E44" s="48" t="str">
        <f>VLOOKUP(B44,'[1]Caractéristiques Bâtiments'!$A$1:$J$97,4,FALSE)</f>
        <v>AUBIERE</v>
      </c>
      <c r="F44" s="59">
        <f>VLOOKUP(B44,'[1]Emprise UBP'!$A$1:$D$61,4,FALSE)</f>
        <v>3848.49</v>
      </c>
      <c r="G44" s="139">
        <v>3848</v>
      </c>
      <c r="H44" s="140"/>
      <c r="I44" s="139"/>
      <c r="J44" s="140"/>
      <c r="K44" s="165"/>
      <c r="L44" s="94">
        <v>21</v>
      </c>
      <c r="M44" s="80"/>
      <c r="N44" s="83"/>
      <c r="O44" s="91"/>
      <c r="P44" s="84"/>
    </row>
    <row r="45" spans="1:16" ht="15" x14ac:dyDescent="0.2">
      <c r="A45" s="45"/>
      <c r="B45" s="46" t="s">
        <v>23</v>
      </c>
      <c r="C45" s="47" t="str">
        <f>VLOOKUP(B45,'[1]Caractéristiques Bâtiments'!$A$1:$J$97,2,FALSE)</f>
        <v>Pôle Commun</v>
      </c>
      <c r="D45" s="48" t="str">
        <f>VLOOKUP(B45,'[1]Caractéristiques Bâtiments'!$A$1:$J$97,3,FALSE)</f>
        <v>4, rue de la Chebarde</v>
      </c>
      <c r="E45" s="48" t="str">
        <f>VLOOKUP(B45,'[1]Caractéristiques Bâtiments'!$A$1:$J$97,4,FALSE)</f>
        <v>AUBIERE</v>
      </c>
      <c r="F45" s="59">
        <f>VLOOKUP(B45,'[1]Emprise UBP'!$A$1:$D$61,4,FALSE)</f>
        <v>2480.4299999999998</v>
      </c>
      <c r="G45" s="174">
        <f>F45-K45</f>
        <v>2355.4299999999998</v>
      </c>
      <c r="H45" s="140"/>
      <c r="I45" s="139"/>
      <c r="J45" s="140"/>
      <c r="K45" s="165">
        <v>125</v>
      </c>
      <c r="L45" s="94">
        <v>22</v>
      </c>
      <c r="M45" s="80"/>
      <c r="N45" s="94"/>
      <c r="O45" s="92"/>
      <c r="P45" s="86"/>
    </row>
    <row r="46" spans="1:16" ht="15" x14ac:dyDescent="0.2">
      <c r="A46" s="45"/>
      <c r="B46" s="46" t="s">
        <v>22</v>
      </c>
      <c r="C46" s="47" t="str">
        <f>VLOOKUP(B46,'[1]Caractéristiques Bâtiments'!$A$1:$J$97,2,FALSE)</f>
        <v>PAVIN</v>
      </c>
      <c r="D46" s="48" t="str">
        <f>VLOOKUP(B46,'[1]Caractéristiques Bâtiments'!$A$1:$J$97,3,FALSE)</f>
        <v>6, rue de la Chebarde</v>
      </c>
      <c r="E46" s="48" t="str">
        <f>VLOOKUP(B46,'[1]Caractéristiques Bâtiments'!$A$1:$J$97,4,FALSE)</f>
        <v>AUBIERE</v>
      </c>
      <c r="F46" s="59">
        <f>438-76</f>
        <v>362</v>
      </c>
      <c r="G46" s="139">
        <v>362</v>
      </c>
      <c r="H46" s="140"/>
      <c r="I46" s="139"/>
      <c r="J46" s="140"/>
      <c r="K46" s="165"/>
      <c r="L46" s="94">
        <v>29</v>
      </c>
      <c r="M46" s="80"/>
      <c r="N46" s="83"/>
      <c r="O46" s="91"/>
      <c r="P46" s="84"/>
    </row>
    <row r="47" spans="1:16" ht="15" x14ac:dyDescent="0.2">
      <c r="A47" s="45"/>
      <c r="B47" s="46" t="s">
        <v>24</v>
      </c>
      <c r="C47" s="47" t="str">
        <f>VLOOKUP(B47,'[1]Caractéristiques Bâtiments'!$A$1:$J$97,2,FALSE)</f>
        <v>STAPS</v>
      </c>
      <c r="D47" s="48" t="str">
        <f>VLOOKUP(B47,'[1]Caractéristiques Bâtiments'!$A$1:$J$97,3,FALSE)</f>
        <v>3, rue de la Chebarde</v>
      </c>
      <c r="E47" s="48" t="str">
        <f>VLOOKUP(B47,'[1]Caractéristiques Bâtiments'!$A$1:$J$97,4,FALSE)</f>
        <v>AUBIERE</v>
      </c>
      <c r="F47" s="59">
        <f>VLOOKUP(B47,'[1]Emprise UBP'!$A$1:$D$61,4,FALSE)</f>
        <v>1987.17</v>
      </c>
      <c r="G47" s="174">
        <f>F47-J47-K47</f>
        <v>1682.17</v>
      </c>
      <c r="H47" s="140"/>
      <c r="I47" s="139"/>
      <c r="J47" s="140">
        <v>180</v>
      </c>
      <c r="K47" s="166">
        <v>125</v>
      </c>
      <c r="L47" s="94">
        <v>23</v>
      </c>
      <c r="M47" s="80"/>
      <c r="N47" s="94"/>
      <c r="O47" s="92"/>
      <c r="P47" s="86"/>
    </row>
    <row r="48" spans="1:16" ht="15" x14ac:dyDescent="0.2">
      <c r="A48" s="45"/>
      <c r="B48" s="96" t="s">
        <v>332</v>
      </c>
      <c r="C48" s="97" t="s">
        <v>333</v>
      </c>
      <c r="D48" s="98" t="s">
        <v>334</v>
      </c>
      <c r="E48" s="98" t="s">
        <v>331</v>
      </c>
      <c r="F48" s="59">
        <v>76</v>
      </c>
      <c r="G48" s="139">
        <v>76</v>
      </c>
      <c r="H48" s="140"/>
      <c r="I48" s="139"/>
      <c r="J48" s="140"/>
      <c r="K48" s="165"/>
      <c r="L48" s="94">
        <v>29</v>
      </c>
      <c r="M48" s="80"/>
      <c r="N48" s="83"/>
      <c r="O48" s="91"/>
      <c r="P48" s="84"/>
    </row>
    <row r="49" spans="1:16" ht="15" x14ac:dyDescent="0.2">
      <c r="A49" s="45" t="s">
        <v>266</v>
      </c>
      <c r="B49" s="46"/>
      <c r="C49" s="47"/>
      <c r="D49" s="48"/>
      <c r="E49" s="48"/>
      <c r="F49" s="59"/>
      <c r="G49" s="139"/>
      <c r="H49" s="140"/>
      <c r="I49" s="139"/>
      <c r="J49" s="140"/>
      <c r="K49" s="165"/>
      <c r="L49" s="94"/>
      <c r="M49" s="80"/>
      <c r="N49" s="83"/>
      <c r="O49" s="91"/>
      <c r="P49" s="84"/>
    </row>
    <row r="50" spans="1:16" ht="15" x14ac:dyDescent="0.2">
      <c r="A50" s="45"/>
      <c r="B50" s="46" t="s">
        <v>27</v>
      </c>
      <c r="C50" s="47" t="str">
        <f>VLOOKUP(B50,'[1]Caractéristiques Bâtiments'!$A$1:$J$97,2,FALSE)</f>
        <v>Villa des herbiers</v>
      </c>
      <c r="D50" s="48" t="str">
        <f>VLOOKUP(B50,'[1]Caractéristiques Bâtiments'!$A$1:$J$97,3,FALSE)</f>
        <v xml:space="preserve"> </v>
      </c>
      <c r="E50" s="48" t="str">
        <f>VLOOKUP(B50,'[1]Caractéristiques Bâtiments'!$A$1:$J$97,4,FALSE)</f>
        <v>AUBIERE</v>
      </c>
      <c r="F50" s="59">
        <v>160</v>
      </c>
      <c r="G50" s="139">
        <v>30</v>
      </c>
      <c r="H50" s="140"/>
      <c r="I50" s="139">
        <v>130</v>
      </c>
      <c r="J50" s="140"/>
      <c r="K50" s="165"/>
      <c r="L50" s="94">
        <v>24</v>
      </c>
      <c r="M50" s="80"/>
      <c r="N50" s="83"/>
      <c r="O50" s="91"/>
      <c r="P50" s="84"/>
    </row>
    <row r="51" spans="1:16" ht="15" x14ac:dyDescent="0.2">
      <c r="A51" s="45"/>
      <c r="B51" s="46" t="s">
        <v>26</v>
      </c>
      <c r="C51" s="47" t="str">
        <f>VLOOKUP(B51,'[1]Caractéristiques Bâtiments'!$A$1:$J$97,2,FALSE)</f>
        <v>Poste de livraison</v>
      </c>
      <c r="D51" s="48" t="str">
        <f>VLOOKUP(B51,'[1]Caractéristiques Bâtiments'!$A$1:$J$97,3,FALSE)</f>
        <v xml:space="preserve"> </v>
      </c>
      <c r="E51" s="48" t="str">
        <f>VLOOKUP(B51,'[1]Caractéristiques Bâtiments'!$A$1:$J$97,4,FALSE)</f>
        <v>AUBIERE</v>
      </c>
      <c r="F51" s="59">
        <f>VLOOKUP(B51,'[1]Emprise UBP'!$A$1:$D$61,4,FALSE)</f>
        <v>34.72</v>
      </c>
      <c r="G51" s="139">
        <v>35</v>
      </c>
      <c r="H51" s="140"/>
      <c r="I51" s="139"/>
      <c r="J51" s="140"/>
      <c r="K51" s="165"/>
      <c r="L51" s="94">
        <v>30</v>
      </c>
      <c r="M51" s="80"/>
      <c r="N51" s="83"/>
      <c r="O51" s="91"/>
      <c r="P51" s="84"/>
    </row>
    <row r="52" spans="1:16" ht="15" x14ac:dyDescent="0.2">
      <c r="A52" s="45"/>
      <c r="B52" s="46" t="s">
        <v>25</v>
      </c>
      <c r="C52" s="47" t="str">
        <f>VLOOKUP(B52,'[1]Caractéristiques Bâtiments'!$A$1:$J$97,2,FALSE)</f>
        <v>Logements</v>
      </c>
      <c r="D52" s="48" t="str">
        <f>VLOOKUP(B52,'[1]Caractéristiques Bâtiments'!$A$1:$J$97,3,FALSE)</f>
        <v xml:space="preserve"> </v>
      </c>
      <c r="E52" s="48" t="str">
        <f>VLOOKUP(B52,'[1]Caractéristiques Bâtiments'!$A$1:$J$97,4,FALSE)</f>
        <v>AUBIERE</v>
      </c>
      <c r="F52" s="59">
        <f>VLOOKUP(B52,'[1]Emprise UBP'!$A$1:$D$61,4,FALSE)</f>
        <v>288.12</v>
      </c>
      <c r="G52" s="139">
        <v>288</v>
      </c>
      <c r="H52" s="140"/>
      <c r="I52" s="139"/>
      <c r="J52" s="140"/>
      <c r="K52" s="165"/>
      <c r="L52" s="94">
        <v>25</v>
      </c>
      <c r="M52" s="80"/>
      <c r="N52" s="83"/>
      <c r="O52" s="91"/>
      <c r="P52" s="84"/>
    </row>
    <row r="53" spans="1:16" ht="15" x14ac:dyDescent="0.2">
      <c r="A53" s="45" t="s">
        <v>267</v>
      </c>
      <c r="B53" s="46"/>
      <c r="C53" s="47"/>
      <c r="D53" s="48"/>
      <c r="E53" s="48"/>
      <c r="F53" s="59"/>
      <c r="G53" s="139"/>
      <c r="H53" s="140"/>
      <c r="I53" s="139"/>
      <c r="J53" s="140"/>
      <c r="K53" s="165"/>
      <c r="L53" s="94"/>
      <c r="M53" s="80"/>
      <c r="N53" s="83"/>
      <c r="O53" s="91"/>
      <c r="P53" s="84"/>
    </row>
    <row r="54" spans="1:16" ht="15" x14ac:dyDescent="0.2">
      <c r="A54" s="45"/>
      <c r="B54" s="46" t="s">
        <v>268</v>
      </c>
      <c r="C54" s="47" t="str">
        <f>VLOOKUP(B54,'[1]Caractéristiques Bâtiments'!$A$1:$J$97,2,FALSE)</f>
        <v>Blatin</v>
      </c>
      <c r="D54" s="48" t="str">
        <f>VLOOKUP(B54,'[1]Caractéristiques Bâtiments'!$A$1:$J$97,3,FALSE)</f>
        <v>36, Bd. Côte Blatin</v>
      </c>
      <c r="E54" s="48" t="s">
        <v>354</v>
      </c>
      <c r="F54" s="59">
        <f>VLOOKUP(B54,'[1]Emprise UdA'!$A$2:$B$44,2,FALSE)</f>
        <v>295</v>
      </c>
      <c r="G54" s="139">
        <v>40</v>
      </c>
      <c r="H54" s="140"/>
      <c r="I54" s="139">
        <v>255</v>
      </c>
      <c r="J54" s="140"/>
      <c r="K54" s="165"/>
      <c r="L54" s="94">
        <v>43</v>
      </c>
      <c r="M54" s="80"/>
      <c r="N54" s="83"/>
      <c r="O54" s="91"/>
      <c r="P54" s="84"/>
    </row>
    <row r="55" spans="1:16" ht="15" x14ac:dyDescent="0.2">
      <c r="A55" s="45"/>
      <c r="B55" s="46" t="s">
        <v>269</v>
      </c>
      <c r="C55" s="47" t="str">
        <f>VLOOKUP(B55,'[1]Caractéristiques Bâtiments'!$A$1:$J$97,2,FALSE)</f>
        <v>Morand</v>
      </c>
      <c r="D55" s="48" t="str">
        <f>VLOOKUP(B55,'[1]Caractéristiques Bâtiments'!$A$1:$J$97,3,FALSE)</f>
        <v>49, Bd François Mitterrand</v>
      </c>
      <c r="E55" s="48" t="s">
        <v>354</v>
      </c>
      <c r="F55" s="59">
        <v>770</v>
      </c>
      <c r="G55" s="139">
        <v>770</v>
      </c>
      <c r="H55" s="140"/>
      <c r="I55" s="139"/>
      <c r="J55" s="140"/>
      <c r="K55" s="165"/>
      <c r="L55" s="94">
        <v>45</v>
      </c>
      <c r="M55" s="80"/>
      <c r="N55" s="83"/>
      <c r="O55" s="91"/>
      <c r="P55" s="84"/>
    </row>
    <row r="56" spans="1:16" ht="15" x14ac:dyDescent="0.2">
      <c r="A56" s="45"/>
      <c r="B56" s="46" t="s">
        <v>270</v>
      </c>
      <c r="C56" s="47" t="str">
        <f>VLOOKUP(B56,'[1]Caractéristiques Bâtiments'!$A$1:$J$97,2,FALSE)</f>
        <v>IADT</v>
      </c>
      <c r="D56" s="48" t="str">
        <f>VLOOKUP(B56,'[1]Caractéristiques Bâtiments'!$A$1:$J$97,3,FALSE)</f>
        <v>51-53, Bd François Mitterrand</v>
      </c>
      <c r="E56" s="48" t="s">
        <v>354</v>
      </c>
      <c r="F56" s="59">
        <f>VLOOKUP(B56,'[1]Emprise UdA'!$A$3:$B$44,2,FALSE)</f>
        <v>474</v>
      </c>
      <c r="G56" s="139">
        <v>474</v>
      </c>
      <c r="H56" s="140"/>
      <c r="I56" s="139"/>
      <c r="J56" s="140"/>
      <c r="K56" s="165"/>
      <c r="L56" s="94">
        <v>46</v>
      </c>
      <c r="M56" s="80"/>
      <c r="N56" s="83"/>
      <c r="O56" s="91"/>
      <c r="P56" s="84"/>
    </row>
    <row r="57" spans="1:16" ht="15" x14ac:dyDescent="0.2">
      <c r="A57" s="45"/>
      <c r="B57" s="46" t="s">
        <v>271</v>
      </c>
      <c r="C57" s="47" t="str">
        <f>VLOOKUP(B57,'[1]Caractéristiques Bâtiments'!$A$1:$J$97,2,FALSE)</f>
        <v>Mitterrand</v>
      </c>
      <c r="D57" s="48" t="str">
        <f>VLOOKUP(B57,'[1]Caractéristiques Bâtiments'!$A$1:$J$97,3,FALSE)</f>
        <v>41, Bd François Mitterrand</v>
      </c>
      <c r="E57" s="48" t="s">
        <v>354</v>
      </c>
      <c r="F57" s="59">
        <f>VLOOKUP(B57,'[1]Emprise UdA'!$A$3:$B$44,2,FALSE)</f>
        <v>2805</v>
      </c>
      <c r="G57" s="139">
        <v>2805</v>
      </c>
      <c r="H57" s="140"/>
      <c r="I57" s="139"/>
      <c r="J57" s="140"/>
      <c r="K57" s="165"/>
      <c r="L57" s="94">
        <v>47</v>
      </c>
      <c r="M57" s="80" t="s">
        <v>318</v>
      </c>
      <c r="N57" s="83"/>
      <c r="O57" s="91"/>
      <c r="P57" s="84"/>
    </row>
    <row r="58" spans="1:16" ht="15" x14ac:dyDescent="0.2">
      <c r="A58" s="45"/>
      <c r="B58" s="46" t="s">
        <v>33</v>
      </c>
      <c r="C58" s="47" t="str">
        <f>VLOOKUP(B58,'[1]Caractéristiques Bâtiments'!$A$1:$J$97,2,FALSE)</f>
        <v>Gergovia</v>
      </c>
      <c r="D58" s="48" t="str">
        <f>VLOOKUP(B58,'[1]Caractéristiques Bâtiments'!$A$1:$J$97,3,FALSE)</f>
        <v>29, Bd Gergovia</v>
      </c>
      <c r="E58" s="48" t="s">
        <v>354</v>
      </c>
      <c r="F58" s="59">
        <f>VLOOKUP(B58,'[1]Emprise UBP'!$A$1:$D$61,4,FALSE)</f>
        <v>4543.68</v>
      </c>
      <c r="G58" s="139">
        <f>F58-K58</f>
        <v>4543.68</v>
      </c>
      <c r="H58" s="140"/>
      <c r="I58" s="139"/>
      <c r="J58" s="140"/>
      <c r="K58" s="165"/>
      <c r="L58" s="94">
        <v>26</v>
      </c>
      <c r="M58" s="80"/>
      <c r="N58" s="83"/>
      <c r="O58" s="91"/>
      <c r="P58" s="84"/>
    </row>
    <row r="59" spans="1:16" ht="15" x14ac:dyDescent="0.2">
      <c r="A59" s="45"/>
      <c r="B59" s="46" t="s">
        <v>272</v>
      </c>
      <c r="C59" s="47" t="str">
        <f>VLOOKUP(B59,'[1]Caractéristiques Bâtiments'!$A$1:$J$97,2,FALSE)</f>
        <v>Rotonde</v>
      </c>
      <c r="D59" s="48" t="str">
        <f>VLOOKUP(B59,'[1]Caractéristiques Bâtiments'!$A$1:$J$97,3,FALSE)</f>
        <v>26, Avenue Léon Blum</v>
      </c>
      <c r="E59" s="48" t="s">
        <v>354</v>
      </c>
      <c r="F59" s="59">
        <f>VLOOKUP(B59,'[1]Emprise UdA'!$A$3:$B$44,2,FALSE)</f>
        <v>5209</v>
      </c>
      <c r="G59" s="174">
        <f>F59-K59</f>
        <v>4289</v>
      </c>
      <c r="H59" s="140"/>
      <c r="I59" s="139"/>
      <c r="J59" s="140"/>
      <c r="K59" s="165">
        <v>920</v>
      </c>
      <c r="L59" s="94">
        <v>48</v>
      </c>
      <c r="M59" s="80"/>
      <c r="N59" s="94"/>
      <c r="O59" s="92"/>
      <c r="P59" s="86"/>
    </row>
    <row r="60" spans="1:16" ht="15" x14ac:dyDescent="0.2">
      <c r="A60" s="45"/>
      <c r="B60" s="46" t="s">
        <v>36</v>
      </c>
      <c r="C60" s="47" t="str">
        <f>VLOOKUP(B60,'[1]Caractéristiques Bâtiments'!$A$1:$J$97,2,FALSE)</f>
        <v>Ledru</v>
      </c>
      <c r="D60" s="48" t="str">
        <f>VLOOKUP(B60,'[1]Caractéristiques Bâtiments'!$A$1:$J$97,3,FALSE)</f>
        <v>4, rue Ledru</v>
      </c>
      <c r="E60" s="48" t="s">
        <v>354</v>
      </c>
      <c r="F60" s="59">
        <f>VLOOKUP(B60,'[1]Emprise UBP'!$A$1:$D$61,4,FALSE)</f>
        <v>1213.7</v>
      </c>
      <c r="G60" s="139">
        <v>200</v>
      </c>
      <c r="H60" s="140"/>
      <c r="I60" s="139"/>
      <c r="J60" s="140">
        <v>1004</v>
      </c>
      <c r="K60" s="165"/>
      <c r="L60" s="94">
        <v>27</v>
      </c>
      <c r="M60" s="80"/>
      <c r="N60" s="83"/>
      <c r="O60" s="91"/>
      <c r="P60" s="84"/>
    </row>
    <row r="61" spans="1:16" ht="15" x14ac:dyDescent="0.2">
      <c r="A61" s="45"/>
      <c r="B61" s="46" t="s">
        <v>34</v>
      </c>
      <c r="C61" s="47" t="str">
        <f>VLOOKUP(B61,'[1]Caractéristiques Bâtiments'!$A$1:$J$97,2,FALSE)</f>
        <v>Kessler</v>
      </c>
      <c r="D61" s="48" t="str">
        <f>VLOOKUP(B61,'[1]Caractéristiques Bâtiments'!$A$1:$J$97,3,FALSE)</f>
        <v>43, Bd François Mitterrand</v>
      </c>
      <c r="E61" s="48" t="s">
        <v>354</v>
      </c>
      <c r="F61" s="99">
        <f>J61+G61</f>
        <v>2523</v>
      </c>
      <c r="G61" s="139">
        <v>1350</v>
      </c>
      <c r="H61" s="140"/>
      <c r="I61" s="139"/>
      <c r="J61" s="140">
        <v>1173</v>
      </c>
      <c r="K61" s="165"/>
      <c r="L61" s="94">
        <v>28</v>
      </c>
      <c r="M61" s="80"/>
      <c r="N61" s="83"/>
      <c r="O61" s="91"/>
      <c r="P61" s="84"/>
    </row>
    <row r="62" spans="1:16" ht="15" x14ac:dyDescent="0.2">
      <c r="A62" s="45"/>
      <c r="B62" s="46" t="s">
        <v>40</v>
      </c>
      <c r="C62" s="47" t="str">
        <f>VLOOKUP(B62,'[1]Caractéristiques Bâtiments'!$A$1:$J$97,2,FALSE)</f>
        <v>Poncillon A</v>
      </c>
      <c r="D62" s="48" t="str">
        <f>VLOOKUP(B62,'[1]Caractéristiques Bâtiments'!$A$1:$J$97,3,FALSE)</f>
        <v>15, bis rue Poncillon</v>
      </c>
      <c r="E62" s="48" t="s">
        <v>354</v>
      </c>
      <c r="F62" s="100">
        <f>VLOOKUP(B62,'[1]Emprise UBP'!$A$1:$D$61,4,FALSE)</f>
        <v>1838.44</v>
      </c>
      <c r="G62" s="139">
        <v>180</v>
      </c>
      <c r="H62" s="140"/>
      <c r="I62" s="139"/>
      <c r="J62" s="140">
        <f>1180+335</f>
        <v>1515</v>
      </c>
      <c r="K62" s="165"/>
      <c r="L62" s="94">
        <v>32</v>
      </c>
      <c r="M62" s="80"/>
      <c r="N62" s="83"/>
      <c r="O62" s="91"/>
      <c r="P62" s="84"/>
    </row>
    <row r="63" spans="1:16" ht="15" x14ac:dyDescent="0.2">
      <c r="A63" s="45"/>
      <c r="B63" s="46" t="s">
        <v>42</v>
      </c>
      <c r="C63" s="47" t="str">
        <f>VLOOKUP(B63,'[1]Caractéristiques Bâtiments'!$A$1:$J$97,2,FALSE)</f>
        <v>Poncillon B</v>
      </c>
      <c r="D63" s="48" t="str">
        <f>VLOOKUP(B63,'[1]Caractéristiques Bâtiments'!$A$1:$J$97,3,FALSE)</f>
        <v>15, bis rue Poncillon</v>
      </c>
      <c r="E63" s="48" t="s">
        <v>354</v>
      </c>
      <c r="F63" s="59">
        <f>VLOOKUP(B63,'[1]Emprise UBP'!$A$1:$D$61,4,FALSE)</f>
        <v>2677.77</v>
      </c>
      <c r="G63" s="139">
        <v>2678</v>
      </c>
      <c r="H63" s="140"/>
      <c r="I63" s="139"/>
      <c r="J63" s="140"/>
      <c r="K63" s="165"/>
      <c r="L63" s="94">
        <v>33</v>
      </c>
      <c r="M63" s="80"/>
      <c r="N63" s="83"/>
      <c r="O63" s="91"/>
      <c r="P63" s="84"/>
    </row>
    <row r="64" spans="1:16" ht="15" x14ac:dyDescent="0.2">
      <c r="A64" s="45"/>
      <c r="B64" s="46" t="s">
        <v>39</v>
      </c>
      <c r="C64" s="47" t="str">
        <f>VLOOKUP(B64,'[1]Caractéristiques Bâtiments'!$A$1:$J$97,2,FALSE)</f>
        <v>Poncillon C</v>
      </c>
      <c r="D64" s="48" t="str">
        <f>VLOOKUP(B64,'[1]Caractéristiques Bâtiments'!$A$1:$J$97,3,FALSE)</f>
        <v>15, bis rue Poncillon</v>
      </c>
      <c r="E64" s="48" t="s">
        <v>354</v>
      </c>
      <c r="F64" s="59">
        <f>VLOOKUP(B64,'[1]Emprise UBP'!$A$1:$D$61,4,FALSE)</f>
        <v>193.61</v>
      </c>
      <c r="G64" s="139">
        <v>194</v>
      </c>
      <c r="H64" s="140"/>
      <c r="I64" s="139"/>
      <c r="J64" s="140"/>
      <c r="K64" s="165"/>
      <c r="L64" s="94">
        <v>33</v>
      </c>
      <c r="M64" s="80"/>
      <c r="N64" s="83"/>
      <c r="O64" s="91"/>
      <c r="P64" s="84"/>
    </row>
    <row r="65" spans="1:16" ht="15" x14ac:dyDescent="0.2">
      <c r="A65" s="45"/>
      <c r="B65" s="46" t="s">
        <v>41</v>
      </c>
      <c r="C65" s="47" t="str">
        <f>VLOOKUP(B65,'[1]Caractéristiques Bâtiments'!$A$1:$J$97,2,FALSE)</f>
        <v>Poncillon D</v>
      </c>
      <c r="D65" s="48" t="str">
        <f>VLOOKUP(B65,'[1]Caractéristiques Bâtiments'!$A$1:$J$97,3,FALSE)</f>
        <v>15, bis rue Poncillon</v>
      </c>
      <c r="E65" s="48" t="s">
        <v>354</v>
      </c>
      <c r="F65" s="59">
        <f>VLOOKUP(B65,'[1]Emprise UBP'!$A$1:$D$61,4,FALSE)</f>
        <v>144.62</v>
      </c>
      <c r="G65" s="139"/>
      <c r="H65" s="140"/>
      <c r="I65" s="139"/>
      <c r="J65" s="140"/>
      <c r="K65" s="165"/>
      <c r="L65" s="272"/>
      <c r="M65" s="269" t="s">
        <v>311</v>
      </c>
      <c r="N65" s="270"/>
      <c r="O65" s="270"/>
      <c r="P65" s="271"/>
    </row>
    <row r="66" spans="1:16" ht="15" x14ac:dyDescent="0.2">
      <c r="A66" s="45"/>
      <c r="B66" s="46" t="s">
        <v>273</v>
      </c>
      <c r="C66" s="47" t="str">
        <f>VLOOKUP(B66,'[1]Caractéristiques Bâtiments'!$A$1:$J$97,2,FALSE)</f>
        <v>Poncillon E</v>
      </c>
      <c r="D66" s="48" t="str">
        <f>VLOOKUP(B66,'[1]Caractéristiques Bâtiments'!$A$1:$J$97,3,FALSE)</f>
        <v>15, bis rue Poncillon</v>
      </c>
      <c r="E66" s="48" t="s">
        <v>354</v>
      </c>
      <c r="F66" s="59">
        <f>VLOOKUP(B66,'[1]Emprise UBP'!$A$1:$D$61,4,FALSE)</f>
        <v>662.02</v>
      </c>
      <c r="G66" s="139"/>
      <c r="H66" s="140"/>
      <c r="I66" s="139"/>
      <c r="J66" s="140"/>
      <c r="K66" s="165"/>
      <c r="L66" s="272"/>
      <c r="M66" s="269" t="s">
        <v>311</v>
      </c>
      <c r="N66" s="270"/>
      <c r="O66" s="270"/>
      <c r="P66" s="271"/>
    </row>
    <row r="67" spans="1:16" ht="15" x14ac:dyDescent="0.2">
      <c r="A67" s="45"/>
      <c r="B67" s="46" t="s">
        <v>274</v>
      </c>
      <c r="C67" s="47" t="str">
        <f>VLOOKUP(B67,'[1]Caractéristiques Bâtiments'!$A$1:$J$97,2,FALSE)</f>
        <v>Jaude</v>
      </c>
      <c r="D67" s="48" t="str">
        <f>VLOOKUP(B67,'[1]Caractéristiques Bâtiments'!$A$1:$J$97,3,FALSE)</f>
        <v>11, Bd Charles de Gaulle</v>
      </c>
      <c r="E67" s="48" t="s">
        <v>354</v>
      </c>
      <c r="F67" s="59">
        <f>VLOOKUP(B67,'[1]Emprise UdA'!$A$3:$B$44,2,FALSE)</f>
        <v>1516</v>
      </c>
      <c r="G67" s="139">
        <v>1516</v>
      </c>
      <c r="H67" s="140"/>
      <c r="I67" s="139"/>
      <c r="J67" s="140"/>
      <c r="K67" s="165"/>
      <c r="L67" s="94">
        <v>49</v>
      </c>
      <c r="M67" s="80"/>
      <c r="N67" s="83"/>
      <c r="O67" s="91"/>
      <c r="P67" s="84"/>
    </row>
    <row r="68" spans="1:16" ht="15" x14ac:dyDescent="0.2">
      <c r="A68" s="45"/>
      <c r="B68" s="101" t="s">
        <v>275</v>
      </c>
      <c r="C68" s="102" t="str">
        <f>VLOOKUP(B68,'[1]Caractéristiques Bâtiments'!$A$1:$J$97,2,FALSE)</f>
        <v>Centre d'affaires Gergovia</v>
      </c>
      <c r="D68" s="103" t="str">
        <f>VLOOKUP(B68,'[1]Caractéristiques Bâtiments'!$A$1:$J$97,3,FALSE)</f>
        <v>65, Bd François Mitterrand</v>
      </c>
      <c r="E68" s="103" t="s">
        <v>354</v>
      </c>
      <c r="F68" s="104">
        <f>VLOOKUP(B68,'[1]Emprise UdA'!$A$3:$B$44,2,FALSE)</f>
        <v>410</v>
      </c>
      <c r="G68" s="139"/>
      <c r="H68" s="140"/>
      <c r="I68" s="139"/>
      <c r="J68" s="140"/>
      <c r="K68" s="165"/>
      <c r="L68" s="115"/>
      <c r="M68" s="105" t="s">
        <v>319</v>
      </c>
      <c r="N68" s="83"/>
      <c r="O68" s="91"/>
      <c r="P68" s="84"/>
    </row>
    <row r="69" spans="1:16" ht="15" x14ac:dyDescent="0.2">
      <c r="A69" s="45"/>
      <c r="B69" s="49" t="s">
        <v>29</v>
      </c>
      <c r="C69" s="47" t="str">
        <f>VLOOKUP(B69,'[1]Caractéristiques Bâtiments'!$A$1:$J$97,2,FALSE)</f>
        <v>Carnot</v>
      </c>
      <c r="D69" s="48" t="str">
        <f>VLOOKUP(B69,'[1]Caractéristiques Bâtiments'!$A$1:$J$97,3,FALSE)</f>
        <v>34, avenue Carnot</v>
      </c>
      <c r="E69" s="48" t="s">
        <v>354</v>
      </c>
      <c r="F69" s="59">
        <f>VLOOKUP(B69,'[1]Emprise UBP'!$A$1:$D$61,4,FALSE)</f>
        <v>3124.54</v>
      </c>
      <c r="G69" s="139">
        <f>50+70+50+720</f>
        <v>890</v>
      </c>
      <c r="H69" s="140"/>
      <c r="I69" s="139">
        <f>F69-G69</f>
        <v>2234.54</v>
      </c>
      <c r="J69" s="140"/>
      <c r="K69" s="165"/>
      <c r="L69" s="94">
        <v>34</v>
      </c>
      <c r="M69" s="80"/>
      <c r="N69" s="83"/>
      <c r="O69" s="91"/>
      <c r="P69" s="84"/>
    </row>
    <row r="70" spans="1:16" ht="15" x14ac:dyDescent="0.2">
      <c r="A70" s="45"/>
      <c r="B70" s="49" t="s">
        <v>276</v>
      </c>
      <c r="C70" s="47" t="str">
        <f>VLOOKUP(B70,'[1]Caractéristiques Bâtiments'!$A$1:$J$97,2,FALSE)</f>
        <v>Angle Collomp</v>
      </c>
      <c r="D70" s="48" t="str">
        <f>VLOOKUP(B70,'[1]Caractéristiques Bâtiments'!$A$1:$J$97,3,FALSE)</f>
        <v>34, avenue Carnot</v>
      </c>
      <c r="E70" s="48" t="s">
        <v>354</v>
      </c>
      <c r="F70" s="59" t="str">
        <f>VLOOKUP(B70,'[1]Emprise UBP'!$A$1:$D$61,4,FALSE)</f>
        <v>Voir Carnot</v>
      </c>
      <c r="G70" s="139"/>
      <c r="H70" s="140"/>
      <c r="I70" s="139"/>
      <c r="J70" s="140"/>
      <c r="K70" s="165"/>
      <c r="L70" s="94">
        <v>34</v>
      </c>
      <c r="M70" s="80"/>
      <c r="N70" s="83"/>
      <c r="O70" s="91"/>
      <c r="P70" s="84"/>
    </row>
    <row r="71" spans="1:16" ht="15" x14ac:dyDescent="0.2">
      <c r="A71" s="45"/>
      <c r="B71" s="46" t="s">
        <v>37</v>
      </c>
      <c r="C71" s="47" t="str">
        <f>VLOOKUP(B71,'[1]Caractéristiques Bâtiments'!$A$1:$J$97,2,FALSE)</f>
        <v>Paul Collomp</v>
      </c>
      <c r="D71" s="48" t="str">
        <f>VLOOKUP(B71,'[1]Caractéristiques Bâtiments'!$A$1:$J$97,3,FALSE)</f>
        <v>17, rue Paul Collomp</v>
      </c>
      <c r="E71" s="48" t="s">
        <v>354</v>
      </c>
      <c r="F71" s="59">
        <f>VLOOKUP(B71,'[1]Emprise UBP'!$A$1:$D$61,4,FALSE)</f>
        <v>1010.14</v>
      </c>
      <c r="G71" s="139">
        <v>1010</v>
      </c>
      <c r="H71" s="140"/>
      <c r="I71" s="139"/>
      <c r="J71" s="140"/>
      <c r="K71" s="165"/>
      <c r="L71" s="94">
        <v>34</v>
      </c>
      <c r="M71" s="80"/>
      <c r="N71" s="83"/>
      <c r="O71" s="91"/>
      <c r="P71" s="84"/>
    </row>
    <row r="72" spans="1:16" ht="15" x14ac:dyDescent="0.2">
      <c r="A72" s="45"/>
      <c r="B72" s="46" t="s">
        <v>35</v>
      </c>
      <c r="C72" s="47" t="str">
        <f>VLOOKUP(B72,'[1]Caractéristiques Bâtiments'!$A$1:$J$97,2,FALSE)</f>
        <v>Manège</v>
      </c>
      <c r="D72" s="48" t="str">
        <f>VLOOKUP(B72,'[1]Caractéristiques Bâtiments'!$A$1:$J$97,3,FALSE)</f>
        <v>34, avenue Carnot</v>
      </c>
      <c r="E72" s="48" t="s">
        <v>354</v>
      </c>
      <c r="F72" s="59">
        <f>VLOOKUP(B72,'[1]Emprise UBP'!$A$1:$D$61,4,FALSE)</f>
        <v>1522.41</v>
      </c>
      <c r="G72" s="139"/>
      <c r="H72" s="140"/>
      <c r="I72" s="139">
        <v>1522</v>
      </c>
      <c r="J72" s="140"/>
      <c r="K72" s="165"/>
      <c r="L72" s="94">
        <v>35</v>
      </c>
      <c r="M72" s="80"/>
      <c r="N72" s="83"/>
      <c r="O72" s="91"/>
      <c r="P72" s="84"/>
    </row>
    <row r="73" spans="1:16" ht="15" x14ac:dyDescent="0.2">
      <c r="A73" s="45"/>
      <c r="B73" s="46" t="s">
        <v>31</v>
      </c>
      <c r="C73" s="47" t="str">
        <f>VLOOKUP(B73,'[1]Caractéristiques Bâtiments'!$A$1:$J$97,2,FALSE)</f>
        <v>Amboise</v>
      </c>
      <c r="D73" s="48" t="str">
        <f>VLOOKUP(B73,'[1]Caractéristiques Bâtiments'!$A$1:$J$97,3,FALSE)</f>
        <v>34, avenue Carnot</v>
      </c>
      <c r="E73" s="48" t="s">
        <v>354</v>
      </c>
      <c r="F73" s="59">
        <f>VLOOKUP(B73,'[1]Emprise UBP'!$A$1:$D$61,4,FALSE)</f>
        <v>1036.17</v>
      </c>
      <c r="G73" s="139">
        <v>1036</v>
      </c>
      <c r="H73" s="140"/>
      <c r="I73" s="139"/>
      <c r="J73" s="140"/>
      <c r="K73" s="165"/>
      <c r="L73" s="94">
        <v>36</v>
      </c>
      <c r="M73" s="80"/>
      <c r="N73" s="83"/>
      <c r="O73" s="91"/>
      <c r="P73" s="84"/>
    </row>
    <row r="74" spans="1:16" ht="15" x14ac:dyDescent="0.2">
      <c r="A74" s="45"/>
      <c r="B74" s="101" t="s">
        <v>28</v>
      </c>
      <c r="C74" s="102" t="str">
        <f>VLOOKUP(B74,'[1]Caractéristiques Bâtiments'!$A$1:$J$97,2,FALSE)</f>
        <v>Lafayette</v>
      </c>
      <c r="D74" s="103" t="str">
        <f>VLOOKUP(B74,'[1]Caractéristiques Bâtiments'!$A$1:$J$97,3,FALSE)</f>
        <v>1, Bd Lafayette</v>
      </c>
      <c r="E74" s="103" t="s">
        <v>354</v>
      </c>
      <c r="F74" s="104">
        <f>VLOOKUP(B74,'[1]Emprise UBP'!$A$1:$D$61,4,FALSE)</f>
        <v>2343.5100000000002</v>
      </c>
      <c r="G74" s="139"/>
      <c r="H74" s="140"/>
      <c r="I74" s="139"/>
      <c r="J74" s="140"/>
      <c r="K74" s="165"/>
      <c r="L74" s="94">
        <v>37</v>
      </c>
      <c r="M74" s="105" t="s">
        <v>319</v>
      </c>
      <c r="N74" s="83"/>
      <c r="O74" s="91"/>
      <c r="P74" s="84"/>
    </row>
    <row r="75" spans="1:16" ht="15" x14ac:dyDescent="0.2">
      <c r="A75" s="45"/>
      <c r="B75" s="46" t="s">
        <v>277</v>
      </c>
      <c r="C75" s="47" t="str">
        <f>VLOOKUP(B75,'[1]Caractéristiques Bâtiments'!$A$1:$J$97,2,FALSE)</f>
        <v>Cratère</v>
      </c>
      <c r="D75" s="48" t="str">
        <f>VLOOKUP(B75,'[1]Caractéristiques Bâtiments'!$A$1:$J$97,3,FALSE)</f>
        <v xml:space="preserve"> </v>
      </c>
      <c r="E75" s="48" t="s">
        <v>354</v>
      </c>
      <c r="F75" s="59" t="s">
        <v>278</v>
      </c>
      <c r="G75" s="139"/>
      <c r="H75" s="140"/>
      <c r="I75" s="139"/>
      <c r="J75" s="140"/>
      <c r="K75" s="165"/>
      <c r="L75" s="94">
        <v>48</v>
      </c>
      <c r="M75" s="80"/>
      <c r="N75" s="83"/>
      <c r="O75" s="91"/>
      <c r="P75" s="84"/>
    </row>
    <row r="76" spans="1:16" ht="15" x14ac:dyDescent="0.2">
      <c r="A76" s="45"/>
      <c r="B76" s="46" t="s">
        <v>30</v>
      </c>
      <c r="C76" s="47" t="str">
        <f>VLOOKUP(B76,'[1]Caractéristiques Bâtiments'!$A$1:$J$97,2,FALSE)</f>
        <v>Château</v>
      </c>
      <c r="D76" s="48" t="str">
        <f>VLOOKUP(B76,'[1]Caractéristiques Bâtiments'!$A$1:$J$97,3,FALSE)</f>
        <v>36, avenue Jaurès</v>
      </c>
      <c r="E76" s="48" t="str">
        <f>VLOOKUP(B76,'[1]Caractéristiques Bâtiments'!$A$1:$J$97,4,FALSE)</f>
        <v>CHAMALIERES</v>
      </c>
      <c r="F76" s="59">
        <f>VLOOKUP(B76,'[1]Emprise UBP'!$A$1:$D$61,4,FALSE)</f>
        <v>421.55</v>
      </c>
      <c r="G76" s="139"/>
      <c r="H76" s="140"/>
      <c r="I76" s="139">
        <f>F76-J76</f>
        <v>341.55</v>
      </c>
      <c r="J76" s="140">
        <v>80</v>
      </c>
      <c r="K76" s="165"/>
      <c r="L76" s="94">
        <v>41</v>
      </c>
      <c r="M76" s="80"/>
      <c r="N76" s="83"/>
      <c r="O76" s="91"/>
      <c r="P76" s="84"/>
    </row>
    <row r="77" spans="1:16" ht="15" x14ac:dyDescent="0.2">
      <c r="A77" s="45"/>
      <c r="B77" s="46" t="s">
        <v>32</v>
      </c>
      <c r="C77" s="47" t="str">
        <f>VLOOKUP(B77,'[1]Caractéristiques Bâtiments'!$A$1:$J$97,2,FALSE)</f>
        <v>Jaurès</v>
      </c>
      <c r="D77" s="48" t="str">
        <f>VLOOKUP(B77,'[1]Caractéristiques Bâtiments'!$A$1:$J$97,3,FALSE)</f>
        <v>36, avenue Jaurès</v>
      </c>
      <c r="E77" s="48" t="str">
        <f>VLOOKUP(B77,'[1]Caractéristiques Bâtiments'!$A$1:$J$97,4,FALSE)</f>
        <v>CHAMALIERES</v>
      </c>
      <c r="F77" s="100">
        <f>VLOOKUP(B77,'[1]Emprise UBP'!$A$1:$D$61,4,FALSE)</f>
        <v>4157.1099999999997</v>
      </c>
      <c r="G77" s="174">
        <f>F77-H77-J77-K77</f>
        <v>-117.89000000000033</v>
      </c>
      <c r="H77" s="175">
        <v>590</v>
      </c>
      <c r="I77" s="139"/>
      <c r="J77" s="140">
        <f>415+1000+580</f>
        <v>1995</v>
      </c>
      <c r="K77" s="166">
        <f>290+1400</f>
        <v>1690</v>
      </c>
      <c r="L77" s="94">
        <v>38</v>
      </c>
      <c r="M77" s="80"/>
      <c r="N77" s="94"/>
      <c r="O77" s="92"/>
      <c r="P77" s="86"/>
    </row>
    <row r="78" spans="1:16" ht="15" x14ac:dyDescent="0.2">
      <c r="A78" s="45"/>
      <c r="B78" s="46" t="s">
        <v>38</v>
      </c>
      <c r="C78" s="47" t="str">
        <f>VLOOKUP(B78,'[1]Caractéristiques Bâtiments'!$A$1:$J$97,2,FALSE)</f>
        <v>Dolet</v>
      </c>
      <c r="D78" s="48" t="str">
        <f>VLOOKUP(B78,'[1]Caractéristiques Bâtiments'!$A$1:$J$97,3,FALSE)</f>
        <v>25, rue Etienne Dolet</v>
      </c>
      <c r="E78" s="48" t="s">
        <v>354</v>
      </c>
      <c r="F78" s="59">
        <f>VLOOKUP(B78,'[1]Emprise UdA'!$A$3:$B$44,2,FALSE)</f>
        <v>401</v>
      </c>
      <c r="G78" s="139">
        <v>401</v>
      </c>
      <c r="H78" s="140"/>
      <c r="I78" s="139"/>
      <c r="J78" s="140"/>
      <c r="K78" s="165"/>
      <c r="L78" s="266"/>
      <c r="M78" s="269" t="s">
        <v>311</v>
      </c>
      <c r="N78" s="270"/>
      <c r="O78" s="270"/>
      <c r="P78" s="271"/>
    </row>
    <row r="79" spans="1:16" ht="15" x14ac:dyDescent="0.2">
      <c r="A79" s="45" t="s">
        <v>279</v>
      </c>
      <c r="B79" s="46"/>
      <c r="C79" s="47"/>
      <c r="D79" s="48"/>
      <c r="E79" s="48"/>
      <c r="F79" s="59"/>
      <c r="G79" s="139"/>
      <c r="H79" s="140"/>
      <c r="I79" s="139"/>
      <c r="J79" s="140"/>
      <c r="K79" s="165"/>
      <c r="L79" s="94"/>
      <c r="M79" s="80"/>
      <c r="N79" s="83"/>
      <c r="O79" s="91"/>
      <c r="P79" s="84"/>
    </row>
    <row r="80" spans="1:16" ht="15" x14ac:dyDescent="0.2">
      <c r="A80" s="45"/>
      <c r="B80" s="46" t="s">
        <v>280</v>
      </c>
      <c r="C80" s="47" t="str">
        <f>VLOOKUP(B80,'[1]Caractéristiques Bâtiments'!$A$1:$J$97,2,FALSE)</f>
        <v>Dunant</v>
      </c>
      <c r="D80" s="48" t="str">
        <f>VLOOKUP(B80,'[1]Caractéristiques Bâtiments'!$A$1:$J$97,3,FALSE)</f>
        <v>28, place Henri-Dunant</v>
      </c>
      <c r="E80" s="48" t="s">
        <v>354</v>
      </c>
      <c r="F80" s="59">
        <f>VLOOKUP(B80,'[1]Emprise UdA'!$A$3:$B$44,2,FALSE)</f>
        <v>5858</v>
      </c>
      <c r="G80" s="139">
        <v>5858</v>
      </c>
      <c r="H80" s="140"/>
      <c r="I80" s="139"/>
      <c r="J80" s="140"/>
      <c r="K80" s="165"/>
      <c r="L80" s="94">
        <v>53</v>
      </c>
      <c r="M80" s="80"/>
      <c r="N80" s="83"/>
      <c r="O80" s="91"/>
      <c r="P80" s="84"/>
    </row>
    <row r="81" spans="1:16" ht="15" x14ac:dyDescent="0.2">
      <c r="A81" s="45"/>
      <c r="B81" s="46" t="s">
        <v>281</v>
      </c>
      <c r="C81" s="47" t="str">
        <f>VLOOKUP(B81,'[1]Caractéristiques Bâtiments'!$A$1:$J$97,2,FALSE)</f>
        <v>CRBC</v>
      </c>
      <c r="D81" s="48" t="str">
        <f>VLOOKUP(B81,'[1]Caractéristiques Bâtiments'!$A$1:$J$97,3,FALSE)</f>
        <v>28, place Henri-Dunant</v>
      </c>
      <c r="E81" s="48" t="s">
        <v>354</v>
      </c>
      <c r="F81" s="59">
        <v>2369.77</v>
      </c>
      <c r="G81" s="139"/>
      <c r="H81" s="140"/>
      <c r="I81" s="139"/>
      <c r="J81" s="140"/>
      <c r="K81" s="165"/>
      <c r="L81" s="94">
        <v>53</v>
      </c>
      <c r="M81" s="80"/>
      <c r="N81" s="83"/>
      <c r="O81" s="91"/>
      <c r="P81" s="84"/>
    </row>
    <row r="82" spans="1:16" ht="15" x14ac:dyDescent="0.2">
      <c r="A82" s="45"/>
      <c r="B82" s="46" t="s">
        <v>282</v>
      </c>
      <c r="C82" s="47" t="str">
        <f>VLOOKUP(B82,'[1]Caractéristiques Bâtiments'!$A$1:$J$97,2,FALSE)</f>
        <v>CBRV</v>
      </c>
      <c r="D82" s="48" t="str">
        <f>VLOOKUP(B82,'[1]Caractéristiques Bâtiments'!$A$1:$J$97,3,FALSE)</f>
        <v>28, place Henri-Dunant</v>
      </c>
      <c r="E82" s="48" t="s">
        <v>283</v>
      </c>
      <c r="F82" s="59">
        <f>VLOOKUP(B82,'[1]Emprise UdA'!$A$3:$B$44,2,FALSE)</f>
        <v>945</v>
      </c>
      <c r="G82" s="139">
        <v>945</v>
      </c>
      <c r="H82" s="140"/>
      <c r="I82" s="139"/>
      <c r="J82" s="140"/>
      <c r="K82" s="165"/>
      <c r="L82" s="94">
        <v>53</v>
      </c>
      <c r="M82" s="80"/>
      <c r="N82" s="83"/>
      <c r="O82" s="91"/>
      <c r="P82" s="84"/>
    </row>
    <row r="83" spans="1:16" ht="15" x14ac:dyDescent="0.2">
      <c r="A83" s="45"/>
      <c r="B83" s="46" t="s">
        <v>284</v>
      </c>
      <c r="C83" s="47" t="str">
        <f>VLOOKUP(B83,'[1]Caractéristiques Bâtiments'!$A$1:$J$97,2,FALSE)</f>
        <v>Montalembert</v>
      </c>
      <c r="D83" s="48" t="str">
        <f>VLOOKUP(B83,'[1]Caractéristiques Bâtiments'!$A$1:$J$97,3,FALSE)</f>
        <v>28, place Henri-Dunant</v>
      </c>
      <c r="E83" s="48" t="s">
        <v>354</v>
      </c>
      <c r="F83" s="59">
        <f>VLOOKUP(B83,'[1]Emprise UdA'!$A$3:$B$44,2,FALSE)</f>
        <v>559</v>
      </c>
      <c r="G83" s="139">
        <v>439</v>
      </c>
      <c r="H83" s="140"/>
      <c r="I83" s="139"/>
      <c r="J83" s="140">
        <v>120</v>
      </c>
      <c r="K83" s="165"/>
      <c r="L83" s="94">
        <v>50</v>
      </c>
      <c r="M83" s="80"/>
      <c r="N83" s="83"/>
      <c r="O83" s="91"/>
      <c r="P83" s="84"/>
    </row>
    <row r="84" spans="1:16" ht="15" x14ac:dyDescent="0.2">
      <c r="A84" s="45"/>
      <c r="B84" s="46" t="s">
        <v>285</v>
      </c>
      <c r="C84" s="47" t="str">
        <f>VLOOKUP(B84,'[1]Caractéristiques Bâtiments'!$A$1:$J$97,2,FALSE)</f>
        <v>3C</v>
      </c>
      <c r="D84" s="48" t="str">
        <f>VLOOKUP(B84,'[1]Caractéristiques Bâtiments'!$A$1:$J$97,3,FALSE)</f>
        <v>58, rue Montalembert</v>
      </c>
      <c r="E84" s="48" t="s">
        <v>283</v>
      </c>
      <c r="F84" s="59">
        <f>VLOOKUP(B84,'[1]Emprise UdA'!$A$3:$B$44,2,FALSE)</f>
        <v>1552</v>
      </c>
      <c r="G84" s="139">
        <v>1552</v>
      </c>
      <c r="H84" s="140"/>
      <c r="I84" s="139"/>
      <c r="J84" s="140"/>
      <c r="K84" s="165"/>
      <c r="L84" s="94">
        <v>53</v>
      </c>
      <c r="M84" s="80"/>
      <c r="N84" s="83"/>
      <c r="O84" s="91"/>
      <c r="P84" s="84"/>
    </row>
    <row r="85" spans="1:16" ht="15" x14ac:dyDescent="0.2">
      <c r="A85" s="45"/>
      <c r="B85" s="46" t="s">
        <v>286</v>
      </c>
      <c r="C85" s="47" t="str">
        <f>VLOOKUP(B85,'[1]Caractéristiques Bâtiments'!$A$1:$J$97,2,FALSE)</f>
        <v>Soute à solvants</v>
      </c>
      <c r="D85" s="48" t="str">
        <f>VLOOKUP(B85,'[1]Caractéristiques Bâtiments'!$A$1:$J$97,3,FALSE)</f>
        <v>Rue des Liondards</v>
      </c>
      <c r="E85" s="48" t="str">
        <f>VLOOKUP(B85,'[1]Caractéristiques Bâtiments'!$A$1:$J$97,4,FALSE)</f>
        <v>BEAUMONT</v>
      </c>
      <c r="F85" s="59">
        <v>110</v>
      </c>
      <c r="G85" s="139">
        <v>110</v>
      </c>
      <c r="H85" s="140"/>
      <c r="I85" s="139"/>
      <c r="J85" s="140"/>
      <c r="K85" s="165"/>
      <c r="L85" s="94">
        <v>53</v>
      </c>
      <c r="M85" s="80"/>
      <c r="N85" s="83"/>
      <c r="O85" s="91"/>
      <c r="P85" s="84"/>
    </row>
    <row r="86" spans="1:16" ht="15" x14ac:dyDescent="0.2">
      <c r="A86" s="45"/>
      <c r="B86" s="46" t="s">
        <v>287</v>
      </c>
      <c r="C86" s="47" t="str">
        <f>VLOOKUP(B86,'[1]Caractéristiques Bâtiments'!$A$1:$J$97,2,FALSE)</f>
        <v>Local stockage gaz</v>
      </c>
      <c r="D86" s="48" t="str">
        <f>VLOOKUP(B86,'[1]Caractéristiques Bâtiments'!$A$1:$J$97,3,FALSE)</f>
        <v xml:space="preserve"> </v>
      </c>
      <c r="E86" s="48" t="s">
        <v>283</v>
      </c>
      <c r="F86" s="59">
        <v>50</v>
      </c>
      <c r="G86" s="139">
        <v>50</v>
      </c>
      <c r="H86" s="140"/>
      <c r="I86" s="139"/>
      <c r="J86" s="140"/>
      <c r="K86" s="165"/>
      <c r="L86" s="269" t="s">
        <v>311</v>
      </c>
      <c r="M86" s="273"/>
      <c r="N86" s="273"/>
      <c r="O86" s="273"/>
      <c r="P86" s="273"/>
    </row>
    <row r="87" spans="1:16" ht="15" x14ac:dyDescent="0.2">
      <c r="A87" s="45"/>
      <c r="B87" s="46" t="s">
        <v>288</v>
      </c>
      <c r="C87" s="47" t="str">
        <f>VLOOKUP(B87,'[1]Caractéristiques Bâtiments'!$A$1:$J$97,2,FALSE)</f>
        <v>Local livraison HT BT</v>
      </c>
      <c r="D87" s="48" t="str">
        <f>VLOOKUP(B87,'[1]Caractéristiques Bâtiments'!$A$1:$J$97,3,FALSE)</f>
        <v xml:space="preserve"> </v>
      </c>
      <c r="E87" s="48" t="s">
        <v>283</v>
      </c>
      <c r="F87" s="59">
        <v>80</v>
      </c>
      <c r="G87" s="139">
        <v>80</v>
      </c>
      <c r="H87" s="140"/>
      <c r="I87" s="139"/>
      <c r="J87" s="140"/>
      <c r="K87" s="165"/>
      <c r="L87" s="94">
        <v>53</v>
      </c>
      <c r="M87" s="80"/>
      <c r="N87" s="83"/>
      <c r="O87" s="91"/>
      <c r="P87" s="84"/>
    </row>
    <row r="88" spans="1:16" ht="15" x14ac:dyDescent="0.2">
      <c r="A88" s="45" t="s">
        <v>289</v>
      </c>
      <c r="B88" s="46"/>
      <c r="C88" s="47"/>
      <c r="D88" s="48"/>
      <c r="E88" s="48"/>
      <c r="F88" s="59"/>
      <c r="G88" s="139"/>
      <c r="H88" s="140"/>
      <c r="I88" s="139"/>
      <c r="J88" s="140"/>
      <c r="K88" s="165"/>
      <c r="L88" s="94"/>
      <c r="M88" s="80"/>
      <c r="N88" s="83"/>
      <c r="O88" s="91"/>
      <c r="P88" s="84"/>
    </row>
    <row r="89" spans="1:16" ht="15" x14ac:dyDescent="0.2">
      <c r="A89" s="45"/>
      <c r="B89" s="46" t="s">
        <v>290</v>
      </c>
      <c r="C89" s="47" t="str">
        <f>VLOOKUP(B89,'[1]Caractéristiques Bâtiments'!$A$1:$J$97,2,FALSE)</f>
        <v>Estaing</v>
      </c>
      <c r="D89" s="48" t="str">
        <f>VLOOKUP(B89,'[1]Caractéristiques Bâtiments'!$A$1:$J$97,3,FALSE)</f>
        <v>2, rue Braga</v>
      </c>
      <c r="E89" s="48" t="s">
        <v>354</v>
      </c>
      <c r="F89" s="59">
        <f>VLOOKUP(B89,'[1]Emprise UdA'!$A$3:$B$44,2,FALSE)</f>
        <v>2438</v>
      </c>
      <c r="G89" s="174">
        <f>F89-K89</f>
        <v>2258</v>
      </c>
      <c r="H89" s="140"/>
      <c r="I89" s="139"/>
      <c r="J89" s="140"/>
      <c r="K89" s="165">
        <v>180</v>
      </c>
      <c r="L89" s="94">
        <v>44</v>
      </c>
      <c r="M89" s="80"/>
      <c r="N89" s="94"/>
      <c r="O89" s="92"/>
      <c r="P89" s="86"/>
    </row>
    <row r="90" spans="1:16" ht="15" x14ac:dyDescent="0.2">
      <c r="A90" s="45" t="s">
        <v>291</v>
      </c>
      <c r="B90" s="46"/>
      <c r="C90" s="47"/>
      <c r="D90" s="48"/>
      <c r="E90" s="48"/>
      <c r="F90" s="59"/>
      <c r="G90" s="139"/>
      <c r="H90" s="140"/>
      <c r="I90" s="139"/>
      <c r="J90" s="140"/>
      <c r="K90" s="165"/>
      <c r="L90" s="94"/>
      <c r="M90" s="80"/>
      <c r="N90" s="83"/>
      <c r="O90" s="91"/>
      <c r="P90" s="84"/>
    </row>
    <row r="91" spans="1:16" ht="15" x14ac:dyDescent="0.2">
      <c r="A91" s="45"/>
      <c r="B91" s="111" t="s">
        <v>292</v>
      </c>
      <c r="C91" s="106" t="str">
        <f>VLOOKUP(B91,'[1]Caractéristiques Bâtiments'!$A$1:$J$97,2,FALSE)</f>
        <v>Louise Michel</v>
      </c>
      <c r="D91" s="107" t="str">
        <f>VLOOKUP(B91,'[1]Caractéristiques Bâtiments'!$A$1:$J$97,3,FALSE)</f>
        <v>61, route de Chateaugay</v>
      </c>
      <c r="E91" s="107" t="str">
        <f>VLOOKUP(B91,'[1]Caractéristiques Bâtiments'!$A$1:$J$97,4,FALSE)</f>
        <v>CEBAZAT</v>
      </c>
      <c r="F91" s="108"/>
      <c r="G91" s="139"/>
      <c r="H91" s="140"/>
      <c r="I91" s="139"/>
      <c r="J91" s="140"/>
      <c r="K91" s="165"/>
      <c r="L91" s="115"/>
      <c r="M91" s="105" t="s">
        <v>319</v>
      </c>
      <c r="N91" s="83"/>
      <c r="O91" s="91"/>
      <c r="P91" s="84"/>
    </row>
    <row r="92" spans="1:16" ht="15" x14ac:dyDescent="0.2">
      <c r="A92" s="45" t="s">
        <v>293</v>
      </c>
      <c r="B92" s="46"/>
      <c r="C92" s="47"/>
      <c r="D92" s="48"/>
      <c r="E92" s="48"/>
      <c r="F92" s="59"/>
      <c r="G92" s="139"/>
      <c r="H92" s="140"/>
      <c r="I92" s="139"/>
      <c r="J92" s="140"/>
      <c r="K92" s="165"/>
      <c r="L92" s="94"/>
      <c r="M92" s="80"/>
      <c r="N92" s="83"/>
      <c r="O92" s="91"/>
      <c r="P92" s="84"/>
    </row>
    <row r="93" spans="1:16" ht="15" x14ac:dyDescent="0.2">
      <c r="A93" s="45"/>
      <c r="B93" s="46" t="s">
        <v>43</v>
      </c>
      <c r="C93" s="47" t="str">
        <f>VLOOKUP(B93,'[1]Caractéristiques Bâtiments'!$A$1:$J$97,2,FALSE)</f>
        <v>Station Verrier</v>
      </c>
      <c r="D93" s="48" t="str">
        <f>VLOOKUP(B93,'[1]Caractéristiques Bâtiments'!$A$1:$J$97,3,FALSE)</f>
        <v>Rue du Lavoir</v>
      </c>
      <c r="E93" s="48" t="str">
        <f>VLOOKUP(B93,'[1]Caractéristiques Bâtiments'!$A$1:$J$97,4,FALSE)</f>
        <v>BESSE</v>
      </c>
      <c r="F93" s="59">
        <f>VLOOKUP(B93,'[1]Emprise UBP'!$A$1:$D$61,4,FALSE)</f>
        <v>517.66</v>
      </c>
      <c r="G93" s="139">
        <v>150</v>
      </c>
      <c r="H93" s="140"/>
      <c r="I93" s="161">
        <f>F93-G93</f>
        <v>367.65999999999997</v>
      </c>
      <c r="J93" s="140"/>
      <c r="K93" s="165"/>
      <c r="L93" s="94">
        <v>39</v>
      </c>
      <c r="M93" s="80"/>
      <c r="N93" s="83"/>
      <c r="O93" s="91"/>
      <c r="P93" s="84"/>
    </row>
    <row r="94" spans="1:16" ht="15" x14ac:dyDescent="0.2">
      <c r="A94" s="45" t="s">
        <v>294</v>
      </c>
      <c r="B94" s="46"/>
      <c r="C94" s="47"/>
      <c r="D94" s="48"/>
      <c r="E94" s="48"/>
      <c r="F94" s="59"/>
      <c r="G94" s="139"/>
      <c r="H94" s="140"/>
      <c r="I94" s="139"/>
      <c r="J94" s="140"/>
      <c r="K94" s="165"/>
      <c r="L94" s="94"/>
      <c r="M94" s="80"/>
      <c r="N94" s="83"/>
      <c r="O94" s="91"/>
      <c r="P94" s="84"/>
    </row>
    <row r="95" spans="1:16" ht="15" x14ac:dyDescent="0.2">
      <c r="A95" s="45"/>
      <c r="B95" s="111" t="s">
        <v>295</v>
      </c>
      <c r="C95" s="106" t="str">
        <f>VLOOKUP(B95,'[1]Caractéristiques Bâtiments'!$A$1:$J$97,2,FALSE)</f>
        <v>Chalet Puy de Dôme</v>
      </c>
      <c r="D95" s="107" t="str">
        <f>VLOOKUP(B95,'[1]Caractéristiques Bâtiments'!$A$1:$J$97,3,FALSE)</f>
        <v>Sommet du Puy de Dôme</v>
      </c>
      <c r="E95" s="107" t="s">
        <v>296</v>
      </c>
      <c r="F95" s="108"/>
      <c r="G95" s="139"/>
      <c r="H95" s="140"/>
      <c r="I95" s="139"/>
      <c r="J95" s="140"/>
      <c r="K95" s="165"/>
      <c r="L95" s="117">
        <v>59</v>
      </c>
      <c r="M95" s="110" t="s">
        <v>319</v>
      </c>
      <c r="N95" s="83"/>
      <c r="O95" s="91"/>
      <c r="P95" s="84"/>
    </row>
    <row r="96" spans="1:16" ht="15" x14ac:dyDescent="0.2">
      <c r="A96" s="45" t="s">
        <v>297</v>
      </c>
      <c r="B96" s="46"/>
      <c r="C96" s="47"/>
      <c r="D96" s="48"/>
      <c r="E96" s="48"/>
      <c r="F96" s="59"/>
      <c r="G96" s="139"/>
      <c r="H96" s="140"/>
      <c r="I96" s="139"/>
      <c r="J96" s="140"/>
      <c r="K96" s="165"/>
      <c r="L96" s="94"/>
      <c r="M96" s="80"/>
      <c r="N96" s="82"/>
      <c r="O96" s="90"/>
      <c r="P96" s="61"/>
    </row>
    <row r="97" spans="1:16" ht="15" x14ac:dyDescent="0.2">
      <c r="A97" s="45"/>
      <c r="B97" s="46" t="s">
        <v>44</v>
      </c>
      <c r="C97" s="47" t="str">
        <f>VLOOKUP(B97,'[1]Caractéristiques Bâtiments'!$A$1:$J$97,2,FALSE)</f>
        <v>Administration</v>
      </c>
      <c r="D97" s="48" t="str">
        <f>VLOOKUP(B97,'[1]Caractéristiques Bâtiments'!$A$1:$J$97,3,FALSE)</f>
        <v>Avenue Aristide Briand</v>
      </c>
      <c r="E97" s="48" t="str">
        <f>VLOOKUP(B97,'[1]Caractéristiques Bâtiments'!$A$1:$J$97,4,FALSE)</f>
        <v>MONTLUCON</v>
      </c>
      <c r="F97" s="59">
        <f>VLOOKUP(B97,'[1]Emprise UBP'!$A$1:$D$61,4,FALSE)</f>
        <v>1869.29</v>
      </c>
      <c r="G97" s="139">
        <v>1869</v>
      </c>
      <c r="H97" s="140"/>
      <c r="I97" s="139"/>
      <c r="J97" s="140"/>
      <c r="K97" s="165"/>
      <c r="L97" s="94">
        <v>40</v>
      </c>
      <c r="M97" s="80"/>
      <c r="N97" s="83"/>
      <c r="O97" s="91"/>
      <c r="P97" s="84"/>
    </row>
    <row r="98" spans="1:16" ht="15" x14ac:dyDescent="0.2">
      <c r="A98" s="45"/>
      <c r="B98" s="46" t="s">
        <v>47</v>
      </c>
      <c r="C98" s="47" t="str">
        <f>VLOOKUP(B98,'[1]Caractéristiques Bâtiments'!$A$1:$J$97,2,FALSE)</f>
        <v>GMP</v>
      </c>
      <c r="D98" s="48" t="str">
        <f>VLOOKUP(B98,'[1]Caractéristiques Bâtiments'!$A$1:$J$97,3,FALSE)</f>
        <v>Avenue Aristide Briand</v>
      </c>
      <c r="E98" s="48" t="str">
        <f>VLOOKUP(B98,'[1]Caractéristiques Bâtiments'!$A$1:$J$97,4,FALSE)</f>
        <v>MONTLUCON</v>
      </c>
      <c r="F98" s="59">
        <f>VLOOKUP(B98,'[1]Emprise UBP'!$A$1:$D$61,4,FALSE)</f>
        <v>3389.64</v>
      </c>
      <c r="G98" s="139">
        <f>F98-H98</f>
        <v>2319.64</v>
      </c>
      <c r="H98" s="140">
        <v>1070</v>
      </c>
      <c r="I98" s="139"/>
      <c r="J98" s="140"/>
      <c r="K98" s="165"/>
      <c r="L98" s="94">
        <v>40</v>
      </c>
      <c r="M98" s="80"/>
      <c r="N98" s="83"/>
      <c r="O98" s="91"/>
      <c r="P98" s="84"/>
    </row>
    <row r="99" spans="1:16" ht="15" x14ac:dyDescent="0.2">
      <c r="A99" s="45"/>
      <c r="B99" s="46" t="s">
        <v>45</v>
      </c>
      <c r="C99" s="47" t="str">
        <f>VLOOKUP(B99,'[1]Caractéristiques Bâtiments'!$A$1:$J$97,2,FALSE)</f>
        <v>GEII</v>
      </c>
      <c r="D99" s="48" t="str">
        <f>VLOOKUP(B99,'[1]Caractéristiques Bâtiments'!$A$1:$J$97,3,FALSE)</f>
        <v>Avenue Aristide Briand</v>
      </c>
      <c r="E99" s="48" t="str">
        <f>VLOOKUP(B99,'[1]Caractéristiques Bâtiments'!$A$1:$J$97,4,FALSE)</f>
        <v>MONTLUCON</v>
      </c>
      <c r="F99" s="59">
        <f>VLOOKUP(B99,'[1]Emprise UBP'!$A$1:$D$61,4,FALSE)</f>
        <v>3151.12</v>
      </c>
      <c r="G99" s="139">
        <f>F99-H99</f>
        <v>651.11999999999989</v>
      </c>
      <c r="H99" s="140">
        <v>2500</v>
      </c>
      <c r="I99" s="139"/>
      <c r="J99" s="140"/>
      <c r="K99" s="165"/>
      <c r="L99" s="94">
        <v>40</v>
      </c>
      <c r="M99" s="80"/>
      <c r="N99" s="83"/>
      <c r="O99" s="91"/>
      <c r="P99" s="84"/>
    </row>
    <row r="100" spans="1:16" ht="15" x14ac:dyDescent="0.2">
      <c r="A100" s="45"/>
      <c r="B100" s="46" t="s">
        <v>46</v>
      </c>
      <c r="C100" s="47" t="str">
        <f>VLOOKUP(B100,'[1]Caractéristiques Bâtiments'!$A$1:$J$97,2,FALSE)</f>
        <v>GLT/TC/GTE</v>
      </c>
      <c r="D100" s="48" t="str">
        <f>VLOOKUP(B100,'[1]Caractéristiques Bâtiments'!$A$1:$J$97,3,FALSE)</f>
        <v>Avenue Aristide Briand</v>
      </c>
      <c r="E100" s="48" t="str">
        <f>VLOOKUP(B100,'[1]Caractéristiques Bâtiments'!$A$1:$J$97,4,FALSE)</f>
        <v>MONTLUCON</v>
      </c>
      <c r="F100" s="59">
        <f>VLOOKUP(B100,'[1]Emprise UBP'!$A$1:$D$61,4,FALSE)</f>
        <v>4879.84</v>
      </c>
      <c r="G100" s="139">
        <v>4880</v>
      </c>
      <c r="H100" s="140"/>
      <c r="I100" s="139"/>
      <c r="J100" s="162" t="s">
        <v>335</v>
      </c>
      <c r="K100" s="165"/>
      <c r="L100" s="94">
        <v>40</v>
      </c>
      <c r="M100" s="80"/>
      <c r="N100" s="83"/>
      <c r="O100" s="91"/>
      <c r="P100" s="84"/>
    </row>
    <row r="101" spans="1:16" ht="15" x14ac:dyDescent="0.2">
      <c r="A101" s="45"/>
      <c r="B101" s="46" t="s">
        <v>48</v>
      </c>
      <c r="C101" s="47" t="str">
        <f>VLOOKUP(B101,'[1]Caractéristiques Bâtiments'!$A$1:$J$97,2,FALSE)</f>
        <v>Logements</v>
      </c>
      <c r="D101" s="48" t="str">
        <f>VLOOKUP(B101,'[1]Caractéristiques Bâtiments'!$A$1:$J$97,3,FALSE)</f>
        <v>Avenue Aristide Briand</v>
      </c>
      <c r="E101" s="48" t="str">
        <f>VLOOKUP(B101,'[1]Caractéristiques Bâtiments'!$A$1:$J$97,4,FALSE)</f>
        <v>MONTLUCON</v>
      </c>
      <c r="F101" s="59">
        <f>VLOOKUP(B101,'[1]Emprise UBP'!$A$1:$D$61,4,FALSE)</f>
        <v>307.54000000000002</v>
      </c>
      <c r="G101" s="139">
        <v>308</v>
      </c>
      <c r="H101" s="140"/>
      <c r="I101" s="139"/>
      <c r="J101" s="140"/>
      <c r="K101" s="165"/>
      <c r="L101" s="94">
        <v>40</v>
      </c>
      <c r="M101" s="80"/>
      <c r="N101" s="83"/>
      <c r="O101" s="91"/>
      <c r="P101" s="84"/>
    </row>
    <row r="102" spans="1:16" ht="15" x14ac:dyDescent="0.2">
      <c r="A102" s="45" t="s">
        <v>298</v>
      </c>
      <c r="B102" s="46"/>
      <c r="C102" s="47"/>
      <c r="D102" s="48"/>
      <c r="E102" s="48"/>
      <c r="F102" s="59"/>
      <c r="G102" s="139"/>
      <c r="H102" s="140"/>
      <c r="I102" s="139"/>
      <c r="J102" s="140"/>
      <c r="K102" s="165"/>
      <c r="L102" s="94"/>
      <c r="M102" s="80"/>
      <c r="N102" s="82"/>
      <c r="O102" s="90"/>
      <c r="P102" s="61"/>
    </row>
    <row r="103" spans="1:16" ht="15" x14ac:dyDescent="0.2">
      <c r="A103" s="45"/>
      <c r="B103" s="111" t="s">
        <v>299</v>
      </c>
      <c r="C103" s="106" t="str">
        <f>VLOOKUP(B103,'[1]Caractéristiques Bâtiments'!$A$1:$J$97,2,FALSE)</f>
        <v>Lardy</v>
      </c>
      <c r="D103" s="107" t="str">
        <f>VLOOKUP(B103,'[1]Caractéristiques Bâtiments'!$A$1:$J$97,3,FALSE)</f>
        <v>1, avenue des Célestins</v>
      </c>
      <c r="E103" s="107" t="str">
        <f>VLOOKUP(B103,'[1]Caractéristiques Bâtiments'!$A$1:$J$97,4,FALSE)</f>
        <v>VICHY</v>
      </c>
      <c r="F103" s="108"/>
      <c r="G103" s="139"/>
      <c r="H103" s="140"/>
      <c r="I103" s="139"/>
      <c r="J103" s="140"/>
      <c r="K103" s="165"/>
      <c r="L103" s="115"/>
      <c r="M103" s="110" t="s">
        <v>319</v>
      </c>
      <c r="N103" s="83"/>
      <c r="O103" s="91"/>
      <c r="P103" s="84"/>
    </row>
    <row r="104" spans="1:16" ht="15" x14ac:dyDescent="0.2">
      <c r="A104" s="45" t="s">
        <v>353</v>
      </c>
      <c r="B104" s="46"/>
      <c r="C104" s="47"/>
      <c r="D104" s="48"/>
      <c r="E104" s="48"/>
      <c r="F104" s="59"/>
      <c r="G104" s="139"/>
      <c r="H104" s="140"/>
      <c r="I104" s="139"/>
      <c r="J104" s="140"/>
      <c r="K104" s="165"/>
      <c r="L104" s="94"/>
      <c r="M104" s="80"/>
      <c r="N104" s="82"/>
      <c r="O104" s="90"/>
      <c r="P104" s="61"/>
    </row>
    <row r="105" spans="1:16" ht="15" x14ac:dyDescent="0.2">
      <c r="A105" s="45"/>
      <c r="B105" s="179" t="s">
        <v>300</v>
      </c>
      <c r="C105" s="180" t="str">
        <f>VLOOKUP(B105,'[1]Caractéristiques Bâtiments'!$A$1:$J$97,2,FALSE)</f>
        <v>Moulins</v>
      </c>
      <c r="D105" s="181" t="str">
        <f>VLOOKUP(B105,'[1]Caractéristiques Bâtiments'!$A$1:$J$97,3,FALSE)</f>
        <v>28, rue des Geais</v>
      </c>
      <c r="E105" s="181" t="str">
        <f>VLOOKUP(B105,'[1]Caractéristiques Bâtiments'!$A$1:$J$97,4,FALSE)</f>
        <v>MOULINS</v>
      </c>
      <c r="F105" s="182">
        <f>VLOOKUP(B105,'[1]Emprise UBP'!$A$1:$D$61,4,FALSE)</f>
        <v>4777.95</v>
      </c>
      <c r="G105" s="139">
        <v>845</v>
      </c>
      <c r="H105" s="140">
        <v>790</v>
      </c>
      <c r="I105" s="139">
        <f>F105-G105-H105</f>
        <v>3142.95</v>
      </c>
      <c r="J105" s="140"/>
      <c r="K105" s="165"/>
      <c r="L105" s="94">
        <v>56</v>
      </c>
      <c r="M105" s="183" t="s">
        <v>319</v>
      </c>
      <c r="N105" s="83"/>
      <c r="O105" s="91"/>
      <c r="P105" s="84"/>
    </row>
    <row r="106" spans="1:16" ht="15" x14ac:dyDescent="0.2">
      <c r="A106" s="45" t="s">
        <v>301</v>
      </c>
      <c r="B106" s="46"/>
      <c r="C106" s="47"/>
      <c r="D106" s="48"/>
      <c r="E106" s="48"/>
      <c r="F106" s="59"/>
      <c r="G106" s="139"/>
      <c r="H106" s="140"/>
      <c r="I106" s="139"/>
      <c r="J106" s="140"/>
      <c r="K106" s="165"/>
      <c r="L106" s="94"/>
      <c r="M106" s="80"/>
      <c r="N106" s="82"/>
      <c r="O106" s="90"/>
      <c r="P106" s="61"/>
    </row>
    <row r="107" spans="1:16" ht="15" x14ac:dyDescent="0.2">
      <c r="A107" s="45"/>
      <c r="B107" s="179" t="s">
        <v>302</v>
      </c>
      <c r="C107" s="180" t="str">
        <f>VLOOKUP(B107,'[1]Caractéristiques Bâtiments'!$A$1:$J$97,2,FALSE)</f>
        <v>Aurillac A</v>
      </c>
      <c r="D107" s="181" t="str">
        <f>VLOOKUP(B107,'[1]Caractéristiques Bâtiments'!$A$1:$J$97,3,FALSE)</f>
        <v>100, rue de l'Egalité</v>
      </c>
      <c r="E107" s="181" t="str">
        <f>VLOOKUP(B107,'[1]Caractéristiques Bâtiments'!$A$1:$J$97,4,FALSE)</f>
        <v>AURILLAC</v>
      </c>
      <c r="F107" s="182">
        <f>VLOOKUP(B107,'[1]Emprise UdA'!$A$3:$B$44,2,FALSE)</f>
        <v>2339</v>
      </c>
      <c r="G107" s="139"/>
      <c r="H107" s="140"/>
      <c r="I107" s="139"/>
      <c r="J107" s="140"/>
      <c r="K107" s="165"/>
      <c r="L107" s="94">
        <v>42</v>
      </c>
      <c r="M107" s="183" t="s">
        <v>319</v>
      </c>
      <c r="N107" s="83"/>
      <c r="O107" s="91"/>
      <c r="P107" s="84"/>
    </row>
    <row r="108" spans="1:16" ht="15" x14ac:dyDescent="0.2">
      <c r="A108" s="45"/>
      <c r="B108" s="179" t="s">
        <v>303</v>
      </c>
      <c r="C108" s="180" t="str">
        <f>VLOOKUP(B108,'[1]Caractéristiques Bâtiments'!$A$1:$J$97,2,FALSE)</f>
        <v>Aurillac B</v>
      </c>
      <c r="D108" s="181" t="str">
        <f>VLOOKUP(B108,'[1]Caractéristiques Bâtiments'!$A$1:$J$97,3,FALSE)</f>
        <v>100, rue de l'Egalité</v>
      </c>
      <c r="E108" s="181" t="str">
        <f>VLOOKUP(B108,'[1]Caractéristiques Bâtiments'!$A$1:$J$97,4,FALSE)</f>
        <v>AURILLAC</v>
      </c>
      <c r="F108" s="182">
        <f>VLOOKUP(B108,'[1]Emprise UdA'!$A$3:$B$44,2,FALSE)</f>
        <v>2424</v>
      </c>
      <c r="G108" s="139">
        <v>2424</v>
      </c>
      <c r="H108" s="162" t="s">
        <v>335</v>
      </c>
      <c r="I108" s="139"/>
      <c r="J108" s="140"/>
      <c r="K108" s="165"/>
      <c r="L108" s="94">
        <v>42</v>
      </c>
      <c r="M108" s="183" t="s">
        <v>319</v>
      </c>
      <c r="N108" s="83"/>
      <c r="O108" s="91"/>
      <c r="P108" s="84"/>
    </row>
    <row r="109" spans="1:16" ht="15" x14ac:dyDescent="0.2">
      <c r="A109" s="45"/>
      <c r="B109" s="179" t="s">
        <v>304</v>
      </c>
      <c r="C109" s="180" t="str">
        <f>VLOOKUP(B109,'[1]Caractéristiques Bâtiments'!$A$1:$J$97,2,FALSE)</f>
        <v>Aurillac C</v>
      </c>
      <c r="D109" s="181" t="str">
        <f>VLOOKUP(B109,'[1]Caractéristiques Bâtiments'!$A$1:$J$97,3,FALSE)</f>
        <v>100, rue de l'Egalité</v>
      </c>
      <c r="E109" s="181" t="str">
        <f>VLOOKUP(B109,'[1]Caractéristiques Bâtiments'!$A$1:$J$97,4,FALSE)</f>
        <v>AURILLAC</v>
      </c>
      <c r="F109" s="182">
        <f>VLOOKUP(B109,'[1]Emprise UdA'!$A$3:$B$44,2,FALSE)</f>
        <v>339</v>
      </c>
      <c r="G109" s="139">
        <v>339</v>
      </c>
      <c r="H109" s="140"/>
      <c r="I109" s="139"/>
      <c r="J109" s="140"/>
      <c r="K109" s="165"/>
      <c r="L109" s="94">
        <v>42</v>
      </c>
      <c r="M109" s="183" t="s">
        <v>319</v>
      </c>
      <c r="N109" s="83"/>
      <c r="O109" s="91"/>
      <c r="P109" s="84"/>
    </row>
    <row r="110" spans="1:16" ht="15" x14ac:dyDescent="0.2">
      <c r="A110" s="45" t="s">
        <v>305</v>
      </c>
      <c r="B110" s="46"/>
      <c r="C110" s="47"/>
      <c r="D110" s="48"/>
      <c r="E110" s="48"/>
      <c r="F110" s="59"/>
      <c r="G110" s="139"/>
      <c r="H110" s="140"/>
      <c r="I110" s="139"/>
      <c r="J110" s="140"/>
      <c r="K110" s="165"/>
      <c r="L110" s="94"/>
      <c r="M110" s="80"/>
      <c r="N110" s="82"/>
      <c r="O110" s="90"/>
      <c r="P110" s="61"/>
    </row>
    <row r="111" spans="1:16" ht="23.25" customHeight="1" x14ac:dyDescent="0.2">
      <c r="A111" s="45"/>
      <c r="B111" s="46" t="s">
        <v>306</v>
      </c>
      <c r="C111" s="47" t="str">
        <f>VLOOKUP(B111,'[1]Caractéristiques Bâtiments'!$A$1:$J$97,2,FALSE)</f>
        <v>Le Puy A</v>
      </c>
      <c r="D111" s="48" t="str">
        <f>VLOOKUP(B111,'[1]Caractéristiques Bâtiments'!$A$1:$J$97,3,FALSE)</f>
        <v>8, rue JB Fabre</v>
      </c>
      <c r="E111" s="48" t="str">
        <f>VLOOKUP(B111,'[1]Caractéristiques Bâtiments'!$A$1:$J$97,4,FALSE)</f>
        <v>LE PUY-EN-VELAY</v>
      </c>
      <c r="F111" s="59">
        <f>VLOOKUP(B111,'[1]Emprise UdA'!$A$3:$B$44,2,FALSE)</f>
        <v>2381</v>
      </c>
      <c r="G111" s="139">
        <v>2381</v>
      </c>
      <c r="H111" s="140"/>
      <c r="I111" s="139"/>
      <c r="J111" s="140"/>
      <c r="K111" s="165"/>
      <c r="L111" s="94">
        <v>54</v>
      </c>
      <c r="M111" s="80"/>
      <c r="N111" s="83"/>
      <c r="O111" s="91"/>
      <c r="P111" s="84"/>
    </row>
    <row r="112" spans="1:16" ht="15" x14ac:dyDescent="0.2">
      <c r="A112" s="45"/>
      <c r="B112" s="46" t="s">
        <v>307</v>
      </c>
      <c r="C112" s="47" t="str">
        <f>VLOOKUP(B112,'[1]Caractéristiques Bâtiments'!$A$1:$J$97,2,FALSE)</f>
        <v>Le Puy B</v>
      </c>
      <c r="D112" s="48" t="str">
        <f>VLOOKUP(B112,'[1]Caractéristiques Bâtiments'!$A$1:$J$97,3,FALSE)</f>
        <v>8, rue JB Fabre</v>
      </c>
      <c r="E112" s="48" t="str">
        <f>VLOOKUP(B112,'[1]Caractéristiques Bâtiments'!$A$1:$J$97,4,FALSE)</f>
        <v>LE PUY-EN-VELAY</v>
      </c>
      <c r="F112" s="59">
        <f>VLOOKUP(B112,'[1]Emprise UdA'!$A$3:$B$44,2,FALSE)</f>
        <v>1058</v>
      </c>
      <c r="G112" s="139">
        <v>1058</v>
      </c>
      <c r="H112" s="140"/>
      <c r="I112" s="139"/>
      <c r="J112" s="140"/>
      <c r="K112" s="165"/>
      <c r="L112" s="94">
        <v>54</v>
      </c>
      <c r="M112" s="80"/>
      <c r="N112" s="83"/>
      <c r="O112" s="91"/>
      <c r="P112" s="84"/>
    </row>
    <row r="113" spans="1:16" ht="26.25" thickBot="1" x14ac:dyDescent="0.25">
      <c r="A113" s="50"/>
      <c r="B113" s="51" t="s">
        <v>308</v>
      </c>
      <c r="C113" s="52" t="str">
        <f>VLOOKUP(B113,'[1]Caractéristiques Bâtiments'!$A$1:$J$97,2,FALSE)</f>
        <v>Le Puy C</v>
      </c>
      <c r="D113" s="112" t="str">
        <f>VLOOKUP(B113,'[1]Caractéristiques Bâtiments'!$A$1:$J$97,3,FALSE)</f>
        <v>1, rue du Pensionnat Notre-Dame de France</v>
      </c>
      <c r="E113" s="53" t="str">
        <f>VLOOKUP(B113,'[1]Caractéristiques Bâtiments'!$A$1:$J$97,4,FALSE)</f>
        <v>LE PUY-EN-VELAY</v>
      </c>
      <c r="F113" s="60">
        <v>1267.71</v>
      </c>
      <c r="G113" s="142">
        <v>1268</v>
      </c>
      <c r="H113" s="143"/>
      <c r="I113" s="142"/>
      <c r="J113" s="143"/>
      <c r="K113" s="167"/>
      <c r="L113" s="95">
        <v>55</v>
      </c>
      <c r="M113" s="81"/>
      <c r="N113" s="176"/>
      <c r="O113" s="177"/>
      <c r="P113" s="178"/>
    </row>
    <row r="114" spans="1:16" ht="15.75" x14ac:dyDescent="0.25">
      <c r="A114" s="54"/>
      <c r="B114" s="55"/>
      <c r="C114" s="55"/>
      <c r="D114" s="55"/>
      <c r="E114" s="55"/>
      <c r="F114" s="56">
        <f>SUM(F5:F113)</f>
        <v>162452.99000000002</v>
      </c>
      <c r="G114" s="118"/>
      <c r="H114" s="118"/>
      <c r="I114" s="118"/>
      <c r="J114" s="118"/>
      <c r="K114" s="119"/>
    </row>
    <row r="117" spans="1:16" ht="13.5" thickBot="1" x14ac:dyDescent="0.25"/>
    <row r="118" spans="1:16" ht="46.5" customHeight="1" thickBot="1" x14ac:dyDescent="0.3">
      <c r="D118" s="219" t="s">
        <v>316</v>
      </c>
      <c r="E118" s="220"/>
      <c r="F118" s="220"/>
      <c r="G118" s="220"/>
      <c r="H118" s="220"/>
      <c r="I118" s="220"/>
      <c r="J118" s="220"/>
      <c r="K118" s="220"/>
      <c r="L118" s="221"/>
    </row>
    <row r="119" spans="1:16" ht="21.75" customHeight="1" thickBot="1" x14ac:dyDescent="0.25">
      <c r="D119" s="223" t="s">
        <v>55</v>
      </c>
      <c r="E119" s="201"/>
      <c r="F119" s="224"/>
      <c r="G119" s="170"/>
      <c r="H119" s="170"/>
      <c r="I119" s="170"/>
      <c r="J119" s="171"/>
      <c r="K119" s="172"/>
      <c r="L119" s="173"/>
    </row>
    <row r="120" spans="1:16" ht="23.25" customHeight="1" x14ac:dyDescent="0.2">
      <c r="D120" s="113"/>
      <c r="E120" s="113"/>
      <c r="F120" s="113"/>
      <c r="G120" s="130"/>
      <c r="H120" s="130"/>
      <c r="I120" s="130"/>
      <c r="J120" s="130"/>
      <c r="K120" s="130"/>
      <c r="L120" s="121"/>
    </row>
    <row r="121" spans="1:16" ht="23.25" customHeight="1" x14ac:dyDescent="0.2">
      <c r="D121" s="113"/>
      <c r="E121" s="113"/>
      <c r="F121" s="113"/>
      <c r="G121" s="130"/>
      <c r="H121" s="130"/>
      <c r="I121" s="130"/>
      <c r="J121" s="130"/>
      <c r="K121" s="130"/>
      <c r="L121" s="121"/>
    </row>
    <row r="122" spans="1:16" ht="23.25" customHeight="1" x14ac:dyDescent="0.2">
      <c r="D122" s="113"/>
      <c r="E122" s="113"/>
      <c r="F122" s="113"/>
      <c r="G122" s="130"/>
      <c r="H122" s="130"/>
      <c r="I122" s="130"/>
      <c r="J122" s="130"/>
      <c r="K122" s="130"/>
      <c r="L122" s="121"/>
    </row>
    <row r="123" spans="1:16" ht="23.25" customHeight="1" x14ac:dyDescent="0.2">
      <c r="D123" s="113"/>
      <c r="E123" s="113"/>
      <c r="F123" s="113"/>
      <c r="G123" s="130"/>
      <c r="H123" s="130"/>
      <c r="I123" s="130"/>
      <c r="J123" s="130"/>
      <c r="K123" s="130"/>
      <c r="L123" s="121"/>
    </row>
    <row r="124" spans="1:16" ht="23.25" customHeight="1" x14ac:dyDescent="0.2">
      <c r="D124" s="113"/>
      <c r="E124" s="113"/>
      <c r="F124" s="113"/>
      <c r="G124" s="130"/>
      <c r="H124" s="130"/>
      <c r="I124" s="130"/>
      <c r="J124" s="130"/>
      <c r="K124" s="130"/>
      <c r="L124" s="121"/>
    </row>
    <row r="125" spans="1:16" ht="23.25" customHeight="1" x14ac:dyDescent="0.2">
      <c r="D125" s="113"/>
      <c r="E125" s="113"/>
      <c r="F125" s="113"/>
      <c r="G125" s="130"/>
      <c r="H125" s="130"/>
      <c r="I125" s="130"/>
      <c r="J125" s="130"/>
      <c r="K125" s="130"/>
      <c r="L125" s="121"/>
    </row>
  </sheetData>
  <mergeCells count="13">
    <mergeCell ref="D119:F119"/>
    <mergeCell ref="G1:H1"/>
    <mergeCell ref="I1:J1"/>
    <mergeCell ref="L86:P86"/>
    <mergeCell ref="D118:L118"/>
    <mergeCell ref="B1:F1"/>
    <mergeCell ref="L1:M1"/>
    <mergeCell ref="N1:P1"/>
    <mergeCell ref="N2:O2"/>
    <mergeCell ref="M17:P17"/>
    <mergeCell ref="M78:P78"/>
    <mergeCell ref="M65:P65"/>
    <mergeCell ref="M66:P66"/>
  </mergeCells>
  <pageMargins left="0.51181102362204722" right="0.51181102362204722" top="0.74803149606299213" bottom="0.74803149606299213" header="0.31496062992125984" footer="0.31496062992125984"/>
  <pageSetup paperSize="8"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2"/>
  </sheetPr>
  <dimension ref="A1:F130"/>
  <sheetViews>
    <sheetView zoomScale="85" zoomScaleNormal="85" workbookViewId="0">
      <pane ySplit="4" topLeftCell="A107" activePane="bottomLeft" state="frozen"/>
      <selection activeCell="C30" sqref="C30:F30"/>
      <selection pane="bottomLeft" activeCell="B130" sqref="B130"/>
    </sheetView>
  </sheetViews>
  <sheetFormatPr baseColWidth="10" defaultColWidth="11.42578125" defaultRowHeight="15" x14ac:dyDescent="0.25"/>
  <cols>
    <col min="1" max="1" width="23.140625" style="3" customWidth="1"/>
    <col min="2" max="2" width="22.42578125" style="3" customWidth="1"/>
    <col min="3" max="3" width="83.7109375" style="3" bestFit="1" customWidth="1"/>
    <col min="4" max="4" width="12" style="3" customWidth="1"/>
    <col min="5" max="5" width="14.7109375" style="3" customWidth="1"/>
    <col min="6" max="16384" width="11.42578125" style="3"/>
  </cols>
  <sheetData>
    <row r="1" spans="1:6" ht="57.75" customHeight="1" x14ac:dyDescent="0.3">
      <c r="A1" s="225" t="s">
        <v>56</v>
      </c>
      <c r="B1" s="225"/>
      <c r="C1" s="225"/>
      <c r="D1" s="225"/>
      <c r="E1" s="225"/>
      <c r="F1" s="2"/>
    </row>
    <row r="2" spans="1:6" ht="37.5" customHeight="1" x14ac:dyDescent="0.25">
      <c r="B2" s="226" t="s">
        <v>239</v>
      </c>
      <c r="C2" s="226"/>
      <c r="D2" s="2"/>
      <c r="E2" s="2"/>
      <c r="F2" s="4"/>
    </row>
    <row r="3" spans="1:6" ht="21" thickBot="1" x14ac:dyDescent="0.3">
      <c r="B3" s="227"/>
      <c r="C3" s="227"/>
      <c r="D3" s="4"/>
      <c r="E3" s="4"/>
    </row>
    <row r="4" spans="1:6" ht="24" thickBot="1" x14ac:dyDescent="0.4">
      <c r="A4" s="228" t="s">
        <v>57</v>
      </c>
      <c r="B4" s="229"/>
      <c r="C4" s="229"/>
      <c r="D4" s="5" t="s">
        <v>58</v>
      </c>
      <c r="E4" s="65" t="s">
        <v>59</v>
      </c>
    </row>
    <row r="5" spans="1:6" ht="23.25" x14ac:dyDescent="0.35">
      <c r="A5" s="230" t="s">
        <v>60</v>
      </c>
      <c r="B5" s="231"/>
      <c r="C5" s="231"/>
      <c r="D5" s="70"/>
      <c r="E5" s="66"/>
    </row>
    <row r="6" spans="1:6" x14ac:dyDescent="0.25">
      <c r="A6" s="6" t="s">
        <v>61</v>
      </c>
      <c r="B6" s="7"/>
      <c r="C6" s="8"/>
      <c r="D6" s="71"/>
      <c r="E6" s="67"/>
    </row>
    <row r="7" spans="1:6" x14ac:dyDescent="0.25">
      <c r="A7" s="188"/>
      <c r="B7" s="10" t="s">
        <v>62</v>
      </c>
      <c r="C7" s="11" t="s">
        <v>63</v>
      </c>
      <c r="D7" s="72" t="s">
        <v>64</v>
      </c>
      <c r="E7" s="68"/>
    </row>
    <row r="8" spans="1:6" x14ac:dyDescent="0.25">
      <c r="A8" s="9"/>
      <c r="B8" s="10" t="s">
        <v>65</v>
      </c>
      <c r="C8" s="11" t="s">
        <v>66</v>
      </c>
      <c r="D8" s="72" t="s">
        <v>64</v>
      </c>
      <c r="E8" s="68"/>
    </row>
    <row r="9" spans="1:6" x14ac:dyDescent="0.25">
      <c r="A9" s="9"/>
      <c r="B9" s="10" t="s">
        <v>67</v>
      </c>
      <c r="C9" s="11" t="s">
        <v>68</v>
      </c>
      <c r="D9" s="72" t="s">
        <v>64</v>
      </c>
      <c r="E9" s="68"/>
    </row>
    <row r="10" spans="1:6" ht="30" x14ac:dyDescent="0.25">
      <c r="A10" s="9"/>
      <c r="B10" s="10" t="s">
        <v>69</v>
      </c>
      <c r="C10" s="148" t="s">
        <v>337</v>
      </c>
      <c r="D10" s="72" t="s">
        <v>64</v>
      </c>
      <c r="E10" s="68"/>
    </row>
    <row r="11" spans="1:6" x14ac:dyDescent="0.25">
      <c r="A11" s="6" t="s">
        <v>70</v>
      </c>
      <c r="B11" s="7"/>
      <c r="C11" s="8"/>
      <c r="D11" s="71"/>
      <c r="E11" s="67"/>
    </row>
    <row r="12" spans="1:6" x14ac:dyDescent="0.25">
      <c r="A12" s="189"/>
      <c r="B12" s="10" t="s">
        <v>71</v>
      </c>
      <c r="C12" s="12" t="s">
        <v>72</v>
      </c>
      <c r="D12" s="73" t="s">
        <v>58</v>
      </c>
      <c r="E12" s="69"/>
    </row>
    <row r="13" spans="1:6" x14ac:dyDescent="0.25">
      <c r="A13" s="9"/>
      <c r="B13" s="10" t="s">
        <v>73</v>
      </c>
      <c r="C13" s="11" t="s">
        <v>74</v>
      </c>
      <c r="D13" s="72"/>
      <c r="E13" s="68"/>
    </row>
    <row r="14" spans="1:6" x14ac:dyDescent="0.25">
      <c r="A14" s="9"/>
      <c r="B14" s="10"/>
      <c r="C14" s="11" t="s">
        <v>75</v>
      </c>
      <c r="D14" s="72" t="s">
        <v>58</v>
      </c>
      <c r="E14" s="68"/>
    </row>
    <row r="15" spans="1:6" x14ac:dyDescent="0.25">
      <c r="A15" s="9"/>
      <c r="B15" s="10"/>
      <c r="C15" s="11" t="s">
        <v>76</v>
      </c>
      <c r="D15" s="72" t="s">
        <v>58</v>
      </c>
      <c r="E15" s="68"/>
    </row>
    <row r="16" spans="1:6" x14ac:dyDescent="0.25">
      <c r="A16" s="9"/>
      <c r="B16" s="10"/>
      <c r="C16" s="11" t="s">
        <v>77</v>
      </c>
      <c r="D16" s="72" t="s">
        <v>58</v>
      </c>
      <c r="E16" s="68"/>
    </row>
    <row r="17" spans="1:5" x14ac:dyDescent="0.25">
      <c r="A17" s="9"/>
      <c r="B17" s="13" t="s">
        <v>78</v>
      </c>
      <c r="C17" s="11" t="s">
        <v>79</v>
      </c>
      <c r="D17" s="72"/>
      <c r="E17" s="68"/>
    </row>
    <row r="18" spans="1:5" x14ac:dyDescent="0.25">
      <c r="A18" s="9"/>
      <c r="B18" s="10"/>
      <c r="C18" s="11" t="s">
        <v>75</v>
      </c>
      <c r="D18" s="72" t="s">
        <v>58</v>
      </c>
      <c r="E18" s="68"/>
    </row>
    <row r="19" spans="1:5" x14ac:dyDescent="0.25">
      <c r="A19" s="9"/>
      <c r="B19" s="10"/>
      <c r="C19" s="11" t="s">
        <v>76</v>
      </c>
      <c r="D19" s="72" t="s">
        <v>58</v>
      </c>
      <c r="E19" s="68"/>
    </row>
    <row r="20" spans="1:5" x14ac:dyDescent="0.25">
      <c r="A20" s="9"/>
      <c r="B20" s="10"/>
      <c r="C20" s="11" t="s">
        <v>77</v>
      </c>
      <c r="D20" s="72" t="s">
        <v>58</v>
      </c>
      <c r="E20" s="68"/>
    </row>
    <row r="21" spans="1:5" x14ac:dyDescent="0.25">
      <c r="A21" s="9" t="s">
        <v>80</v>
      </c>
      <c r="B21" s="10" t="s">
        <v>81</v>
      </c>
      <c r="C21" s="11" t="s">
        <v>82</v>
      </c>
      <c r="D21" s="72" t="s">
        <v>58</v>
      </c>
      <c r="E21" s="68"/>
    </row>
    <row r="22" spans="1:5" x14ac:dyDescent="0.25">
      <c r="A22" s="9"/>
      <c r="B22" s="10" t="s">
        <v>83</v>
      </c>
      <c r="C22" s="11" t="s">
        <v>84</v>
      </c>
      <c r="D22" s="72"/>
      <c r="E22" s="68"/>
    </row>
    <row r="23" spans="1:5" x14ac:dyDescent="0.25">
      <c r="A23" s="9"/>
      <c r="B23" s="10"/>
      <c r="C23" s="11" t="s">
        <v>85</v>
      </c>
      <c r="D23" s="72" t="s">
        <v>58</v>
      </c>
      <c r="E23" s="68"/>
    </row>
    <row r="24" spans="1:5" x14ac:dyDescent="0.25">
      <c r="A24" s="9"/>
      <c r="B24" s="10"/>
      <c r="C24" s="11" t="s">
        <v>86</v>
      </c>
      <c r="D24" s="72" t="s">
        <v>58</v>
      </c>
      <c r="E24" s="68"/>
    </row>
    <row r="25" spans="1:5" x14ac:dyDescent="0.25">
      <c r="A25" s="9"/>
      <c r="B25" s="10" t="s">
        <v>87</v>
      </c>
      <c r="C25" s="11" t="s">
        <v>88</v>
      </c>
      <c r="D25" s="72"/>
      <c r="E25" s="68"/>
    </row>
    <row r="26" spans="1:5" x14ac:dyDescent="0.25">
      <c r="A26" s="9"/>
      <c r="B26" s="10"/>
      <c r="C26" s="11" t="s">
        <v>89</v>
      </c>
      <c r="D26" s="72" t="s">
        <v>58</v>
      </c>
      <c r="E26" s="68"/>
    </row>
    <row r="27" spans="1:5" x14ac:dyDescent="0.25">
      <c r="A27" s="9"/>
      <c r="B27" s="10"/>
      <c r="C27" s="11" t="s">
        <v>90</v>
      </c>
      <c r="D27" s="72" t="s">
        <v>58</v>
      </c>
      <c r="E27" s="68"/>
    </row>
    <row r="28" spans="1:5" x14ac:dyDescent="0.25">
      <c r="A28" s="9"/>
      <c r="B28" s="10" t="s">
        <v>91</v>
      </c>
      <c r="C28" s="11" t="s">
        <v>92</v>
      </c>
      <c r="D28" s="72"/>
      <c r="E28" s="68"/>
    </row>
    <row r="29" spans="1:5" x14ac:dyDescent="0.25">
      <c r="A29" s="9"/>
      <c r="B29" s="10"/>
      <c r="C29" s="11" t="s">
        <v>93</v>
      </c>
      <c r="D29" s="72" t="s">
        <v>64</v>
      </c>
      <c r="E29" s="68"/>
    </row>
    <row r="30" spans="1:5" x14ac:dyDescent="0.25">
      <c r="A30" s="9"/>
      <c r="B30" s="10"/>
      <c r="C30" s="11" t="s">
        <v>94</v>
      </c>
      <c r="D30" s="72" t="s">
        <v>64</v>
      </c>
      <c r="E30" s="68"/>
    </row>
    <row r="31" spans="1:5" x14ac:dyDescent="0.25">
      <c r="A31" s="9"/>
      <c r="B31" s="10" t="s">
        <v>95</v>
      </c>
      <c r="C31" s="11" t="s">
        <v>96</v>
      </c>
      <c r="D31" s="72"/>
      <c r="E31" s="68"/>
    </row>
    <row r="32" spans="1:5" x14ac:dyDescent="0.25">
      <c r="A32" s="9"/>
      <c r="B32" s="10"/>
      <c r="C32" s="11" t="s">
        <v>97</v>
      </c>
      <c r="D32" s="72" t="s">
        <v>98</v>
      </c>
      <c r="E32" s="68"/>
    </row>
    <row r="33" spans="1:5" x14ac:dyDescent="0.25">
      <c r="A33" s="9"/>
      <c r="B33" s="10"/>
      <c r="C33" s="11" t="s">
        <v>99</v>
      </c>
      <c r="D33" s="72" t="s">
        <v>98</v>
      </c>
      <c r="E33" s="68"/>
    </row>
    <row r="34" spans="1:5" x14ac:dyDescent="0.25">
      <c r="A34" s="9"/>
      <c r="B34" s="10"/>
      <c r="C34" s="11" t="s">
        <v>100</v>
      </c>
      <c r="D34" s="72" t="s">
        <v>98</v>
      </c>
      <c r="E34" s="68"/>
    </row>
    <row r="35" spans="1:5" x14ac:dyDescent="0.25">
      <c r="A35" s="9"/>
      <c r="B35" s="10"/>
      <c r="C35" s="11" t="s">
        <v>101</v>
      </c>
      <c r="D35" s="72" t="s">
        <v>98</v>
      </c>
      <c r="E35" s="68"/>
    </row>
    <row r="36" spans="1:5" x14ac:dyDescent="0.25">
      <c r="A36" s="9"/>
      <c r="B36" s="10" t="s">
        <v>102</v>
      </c>
      <c r="C36" s="11" t="s">
        <v>103</v>
      </c>
      <c r="D36" s="72" t="s">
        <v>58</v>
      </c>
      <c r="E36" s="68"/>
    </row>
    <row r="37" spans="1:5" x14ac:dyDescent="0.25">
      <c r="A37" s="9"/>
      <c r="B37" s="10" t="s">
        <v>104</v>
      </c>
      <c r="C37" s="11" t="s">
        <v>105</v>
      </c>
      <c r="D37" s="72"/>
      <c r="E37" s="68"/>
    </row>
    <row r="38" spans="1:5" x14ac:dyDescent="0.25">
      <c r="A38" s="9"/>
      <c r="B38" s="10"/>
      <c r="C38" s="11" t="s">
        <v>106</v>
      </c>
      <c r="D38" s="72" t="s">
        <v>58</v>
      </c>
      <c r="E38" s="68"/>
    </row>
    <row r="39" spans="1:5" x14ac:dyDescent="0.25">
      <c r="A39" s="9"/>
      <c r="B39" s="10"/>
      <c r="C39" s="11" t="s">
        <v>107</v>
      </c>
      <c r="D39" s="72" t="s">
        <v>98</v>
      </c>
      <c r="E39" s="68"/>
    </row>
    <row r="40" spans="1:5" x14ac:dyDescent="0.25">
      <c r="A40" s="6" t="s">
        <v>108</v>
      </c>
      <c r="B40" s="7"/>
      <c r="C40" s="8"/>
      <c r="D40" s="71"/>
      <c r="E40" s="67"/>
    </row>
    <row r="41" spans="1:5" x14ac:dyDescent="0.25">
      <c r="A41" s="188"/>
      <c r="B41" s="10" t="s">
        <v>109</v>
      </c>
      <c r="C41" s="11" t="s">
        <v>110</v>
      </c>
      <c r="D41" s="72" t="s">
        <v>64</v>
      </c>
      <c r="E41" s="68"/>
    </row>
    <row r="42" spans="1:5" x14ac:dyDescent="0.25">
      <c r="A42" s="9"/>
      <c r="B42" s="10" t="s">
        <v>111</v>
      </c>
      <c r="C42" s="11" t="s">
        <v>112</v>
      </c>
      <c r="D42" s="72" t="s">
        <v>64</v>
      </c>
      <c r="E42" s="68"/>
    </row>
    <row r="43" spans="1:5" x14ac:dyDescent="0.25">
      <c r="A43" s="9"/>
      <c r="B43" s="10" t="s">
        <v>113</v>
      </c>
      <c r="C43" s="11" t="s">
        <v>114</v>
      </c>
      <c r="D43" s="72" t="s">
        <v>64</v>
      </c>
      <c r="E43" s="68"/>
    </row>
    <row r="44" spans="1:5" x14ac:dyDescent="0.25">
      <c r="A44" s="9"/>
      <c r="B44" s="10" t="s">
        <v>115</v>
      </c>
      <c r="C44" s="11" t="s">
        <v>116</v>
      </c>
      <c r="D44" s="72" t="s">
        <v>64</v>
      </c>
      <c r="E44" s="68"/>
    </row>
    <row r="45" spans="1:5" x14ac:dyDescent="0.25">
      <c r="A45" s="9"/>
      <c r="B45" s="10" t="s">
        <v>117</v>
      </c>
      <c r="C45" s="11" t="s">
        <v>118</v>
      </c>
      <c r="D45" s="72" t="s">
        <v>98</v>
      </c>
      <c r="E45" s="68"/>
    </row>
    <row r="46" spans="1:5" ht="14.25" customHeight="1" x14ac:dyDescent="0.25">
      <c r="A46" s="9"/>
      <c r="B46" s="10" t="s">
        <v>119</v>
      </c>
      <c r="C46" s="11" t="s">
        <v>120</v>
      </c>
      <c r="D46" s="72" t="s">
        <v>64</v>
      </c>
      <c r="E46" s="68"/>
    </row>
    <row r="47" spans="1:5" x14ac:dyDescent="0.25">
      <c r="A47" s="14" t="s">
        <v>121</v>
      </c>
      <c r="B47" s="7"/>
      <c r="C47" s="8"/>
      <c r="D47" s="71"/>
      <c r="E47" s="67"/>
    </row>
    <row r="48" spans="1:5" x14ac:dyDescent="0.25">
      <c r="A48" s="188"/>
      <c r="B48" s="10" t="s">
        <v>122</v>
      </c>
      <c r="C48" s="11" t="s">
        <v>123</v>
      </c>
      <c r="D48" s="72"/>
      <c r="E48" s="68"/>
    </row>
    <row r="49" spans="1:5" x14ac:dyDescent="0.25">
      <c r="A49" s="9"/>
      <c r="B49" s="10"/>
      <c r="C49" s="11" t="s">
        <v>124</v>
      </c>
      <c r="D49" s="72" t="s">
        <v>64</v>
      </c>
      <c r="E49" s="68"/>
    </row>
    <row r="50" spans="1:5" x14ac:dyDescent="0.25">
      <c r="A50" s="9"/>
      <c r="B50" s="10"/>
      <c r="C50" s="11" t="s">
        <v>125</v>
      </c>
      <c r="D50" s="72" t="s">
        <v>64</v>
      </c>
      <c r="E50" s="68"/>
    </row>
    <row r="51" spans="1:5" x14ac:dyDescent="0.25">
      <c r="A51" s="9"/>
      <c r="B51" s="10"/>
      <c r="C51" s="11" t="s">
        <v>126</v>
      </c>
      <c r="D51" s="72" t="s">
        <v>64</v>
      </c>
      <c r="E51" s="68"/>
    </row>
    <row r="52" spans="1:5" x14ac:dyDescent="0.25">
      <c r="A52" s="9"/>
      <c r="B52" s="10"/>
      <c r="C52" s="11" t="s">
        <v>127</v>
      </c>
      <c r="D52" s="72" t="s">
        <v>98</v>
      </c>
      <c r="E52" s="68"/>
    </row>
    <row r="53" spans="1:5" x14ac:dyDescent="0.25">
      <c r="A53" s="9"/>
      <c r="B53" s="10" t="s">
        <v>128</v>
      </c>
      <c r="C53" s="11" t="s">
        <v>129</v>
      </c>
      <c r="D53" s="72"/>
      <c r="E53" s="68"/>
    </row>
    <row r="54" spans="1:5" x14ac:dyDescent="0.25">
      <c r="A54" s="9"/>
      <c r="B54" s="10"/>
      <c r="C54" s="11" t="s">
        <v>124</v>
      </c>
      <c r="D54" s="72" t="s">
        <v>64</v>
      </c>
      <c r="E54" s="68"/>
    </row>
    <row r="55" spans="1:5" x14ac:dyDescent="0.25">
      <c r="A55" s="9"/>
      <c r="B55" s="10"/>
      <c r="C55" s="11" t="s">
        <v>125</v>
      </c>
      <c r="D55" s="72" t="s">
        <v>64</v>
      </c>
      <c r="E55" s="68"/>
    </row>
    <row r="56" spans="1:5" x14ac:dyDescent="0.25">
      <c r="A56" s="9"/>
      <c r="B56" s="10"/>
      <c r="C56" s="11" t="s">
        <v>126</v>
      </c>
      <c r="D56" s="72" t="s">
        <v>64</v>
      </c>
      <c r="E56" s="68"/>
    </row>
    <row r="57" spans="1:5" x14ac:dyDescent="0.25">
      <c r="A57" s="9"/>
      <c r="B57" s="10"/>
      <c r="C57" s="11" t="s">
        <v>127</v>
      </c>
      <c r="D57" s="72" t="s">
        <v>98</v>
      </c>
      <c r="E57" s="68"/>
    </row>
    <row r="58" spans="1:5" x14ac:dyDescent="0.25">
      <c r="A58" s="9"/>
      <c r="B58" s="10" t="s">
        <v>130</v>
      </c>
      <c r="C58" s="11" t="s">
        <v>131</v>
      </c>
      <c r="D58" s="72"/>
      <c r="E58" s="68"/>
    </row>
    <row r="59" spans="1:5" x14ac:dyDescent="0.25">
      <c r="A59" s="9"/>
      <c r="B59" s="10"/>
      <c r="C59" s="11" t="s">
        <v>132</v>
      </c>
      <c r="D59" s="72" t="s">
        <v>64</v>
      </c>
      <c r="E59" s="68"/>
    </row>
    <row r="60" spans="1:5" x14ac:dyDescent="0.25">
      <c r="A60" s="9"/>
      <c r="B60" s="10"/>
      <c r="C60" s="11" t="s">
        <v>133</v>
      </c>
      <c r="D60" s="72" t="s">
        <v>64</v>
      </c>
      <c r="E60" s="68"/>
    </row>
    <row r="61" spans="1:5" x14ac:dyDescent="0.25">
      <c r="A61" s="9"/>
      <c r="B61" s="10" t="s">
        <v>134</v>
      </c>
      <c r="C61" s="11" t="s">
        <v>135</v>
      </c>
      <c r="D61" s="72"/>
      <c r="E61" s="68"/>
    </row>
    <row r="62" spans="1:5" x14ac:dyDescent="0.25">
      <c r="A62" s="9"/>
      <c r="B62" s="10"/>
      <c r="C62" s="11" t="s">
        <v>136</v>
      </c>
      <c r="D62" s="72" t="s">
        <v>64</v>
      </c>
      <c r="E62" s="68"/>
    </row>
    <row r="63" spans="1:5" x14ac:dyDescent="0.25">
      <c r="A63" s="9"/>
      <c r="B63" s="10"/>
      <c r="C63" s="11" t="s">
        <v>127</v>
      </c>
      <c r="D63" s="72" t="s">
        <v>98</v>
      </c>
      <c r="E63" s="68"/>
    </row>
    <row r="64" spans="1:5" x14ac:dyDescent="0.25">
      <c r="A64" s="9"/>
      <c r="B64" s="10" t="s">
        <v>137</v>
      </c>
      <c r="C64" s="11" t="s">
        <v>138</v>
      </c>
      <c r="D64" s="72" t="s">
        <v>64</v>
      </c>
      <c r="E64" s="68"/>
    </row>
    <row r="65" spans="1:5" x14ac:dyDescent="0.25">
      <c r="A65" s="6" t="s">
        <v>139</v>
      </c>
      <c r="B65" s="7"/>
      <c r="C65" s="8"/>
      <c r="D65" s="71"/>
      <c r="E65" s="67"/>
    </row>
    <row r="66" spans="1:5" x14ac:dyDescent="0.25">
      <c r="A66" s="188"/>
      <c r="B66" s="10" t="s">
        <v>140</v>
      </c>
      <c r="C66" s="11" t="s">
        <v>141</v>
      </c>
      <c r="D66" s="72"/>
      <c r="E66" s="68"/>
    </row>
    <row r="67" spans="1:5" x14ac:dyDescent="0.25">
      <c r="A67" s="9"/>
      <c r="B67" s="10"/>
      <c r="C67" s="11" t="s">
        <v>142</v>
      </c>
      <c r="D67" s="72" t="s">
        <v>58</v>
      </c>
      <c r="E67" s="68"/>
    </row>
    <row r="68" spans="1:5" x14ac:dyDescent="0.25">
      <c r="A68" s="9"/>
      <c r="B68" s="10"/>
      <c r="C68" s="11" t="s">
        <v>143</v>
      </c>
      <c r="D68" s="72" t="s">
        <v>58</v>
      </c>
      <c r="E68" s="68"/>
    </row>
    <row r="69" spans="1:5" x14ac:dyDescent="0.25">
      <c r="A69" s="9"/>
      <c r="B69" s="10"/>
      <c r="C69" s="11" t="s">
        <v>144</v>
      </c>
      <c r="D69" s="72" t="s">
        <v>58</v>
      </c>
      <c r="E69" s="68"/>
    </row>
    <row r="70" spans="1:5" x14ac:dyDescent="0.25">
      <c r="A70" s="9"/>
      <c r="B70" s="10"/>
      <c r="C70" s="11" t="s">
        <v>145</v>
      </c>
      <c r="D70" s="72" t="s">
        <v>58</v>
      </c>
      <c r="E70" s="68"/>
    </row>
    <row r="71" spans="1:5" x14ac:dyDescent="0.25">
      <c r="A71" s="9"/>
      <c r="B71" s="10"/>
      <c r="C71" s="11" t="s">
        <v>146</v>
      </c>
      <c r="D71" s="72" t="s">
        <v>58</v>
      </c>
      <c r="E71" s="68"/>
    </row>
    <row r="72" spans="1:5" x14ac:dyDescent="0.25">
      <c r="A72" s="9"/>
      <c r="B72" s="10" t="s">
        <v>147</v>
      </c>
      <c r="C72" s="11" t="s">
        <v>148</v>
      </c>
      <c r="D72" s="72"/>
      <c r="E72" s="68"/>
    </row>
    <row r="73" spans="1:5" x14ac:dyDescent="0.25">
      <c r="A73" s="9"/>
      <c r="B73" s="10"/>
      <c r="C73" s="11" t="s">
        <v>142</v>
      </c>
      <c r="D73" s="72" t="s">
        <v>58</v>
      </c>
      <c r="E73" s="68"/>
    </row>
    <row r="74" spans="1:5" x14ac:dyDescent="0.25">
      <c r="A74" s="9"/>
      <c r="B74" s="10"/>
      <c r="C74" s="11" t="s">
        <v>143</v>
      </c>
      <c r="D74" s="72" t="s">
        <v>58</v>
      </c>
      <c r="E74" s="68"/>
    </row>
    <row r="75" spans="1:5" x14ac:dyDescent="0.25">
      <c r="A75" s="9"/>
      <c r="B75" s="10"/>
      <c r="C75" s="11" t="s">
        <v>144</v>
      </c>
      <c r="D75" s="72" t="s">
        <v>58</v>
      </c>
      <c r="E75" s="68"/>
    </row>
    <row r="76" spans="1:5" x14ac:dyDescent="0.25">
      <c r="A76" s="9"/>
      <c r="B76" s="10"/>
      <c r="C76" s="11" t="s">
        <v>145</v>
      </c>
      <c r="D76" s="72" t="s">
        <v>58</v>
      </c>
      <c r="E76" s="68"/>
    </row>
    <row r="77" spans="1:5" x14ac:dyDescent="0.25">
      <c r="A77" s="9"/>
      <c r="B77" s="10"/>
      <c r="C77" s="11" t="s">
        <v>146</v>
      </c>
      <c r="D77" s="72" t="s">
        <v>58</v>
      </c>
      <c r="E77" s="68"/>
    </row>
    <row r="78" spans="1:5" x14ac:dyDescent="0.25">
      <c r="A78" s="9"/>
      <c r="B78" s="10" t="s">
        <v>149</v>
      </c>
      <c r="C78" s="11" t="s">
        <v>150</v>
      </c>
      <c r="D78" s="72"/>
      <c r="E78" s="68"/>
    </row>
    <row r="79" spans="1:5" x14ac:dyDescent="0.25">
      <c r="A79" s="9"/>
      <c r="B79" s="10"/>
      <c r="C79" s="11" t="s">
        <v>142</v>
      </c>
      <c r="D79" s="72" t="s">
        <v>58</v>
      </c>
      <c r="E79" s="68"/>
    </row>
    <row r="80" spans="1:5" x14ac:dyDescent="0.25">
      <c r="A80" s="9"/>
      <c r="B80" s="10"/>
      <c r="C80" s="11" t="s">
        <v>143</v>
      </c>
      <c r="D80" s="72" t="s">
        <v>58</v>
      </c>
      <c r="E80" s="68"/>
    </row>
    <row r="81" spans="1:5" x14ac:dyDescent="0.25">
      <c r="A81" s="9"/>
      <c r="B81" s="10"/>
      <c r="C81" s="11" t="s">
        <v>144</v>
      </c>
      <c r="D81" s="72" t="s">
        <v>58</v>
      </c>
      <c r="E81" s="68"/>
    </row>
    <row r="82" spans="1:5" x14ac:dyDescent="0.25">
      <c r="A82" s="9"/>
      <c r="B82" s="10"/>
      <c r="C82" s="11" t="s">
        <v>145</v>
      </c>
      <c r="D82" s="72" t="s">
        <v>58</v>
      </c>
      <c r="E82" s="68"/>
    </row>
    <row r="83" spans="1:5" x14ac:dyDescent="0.25">
      <c r="A83" s="9"/>
      <c r="B83" s="10"/>
      <c r="C83" s="11" t="s">
        <v>146</v>
      </c>
      <c r="D83" s="72" t="s">
        <v>58</v>
      </c>
      <c r="E83" s="68"/>
    </row>
    <row r="84" spans="1:5" x14ac:dyDescent="0.25">
      <c r="A84" s="9"/>
      <c r="B84" s="10" t="s">
        <v>151</v>
      </c>
      <c r="C84" s="11" t="s">
        <v>152</v>
      </c>
      <c r="D84" s="72"/>
      <c r="E84" s="68"/>
    </row>
    <row r="85" spans="1:5" x14ac:dyDescent="0.25">
      <c r="A85" s="9"/>
      <c r="B85" s="10"/>
      <c r="C85" s="11" t="s">
        <v>142</v>
      </c>
      <c r="D85" s="72" t="s">
        <v>58</v>
      </c>
      <c r="E85" s="68"/>
    </row>
    <row r="86" spans="1:5" x14ac:dyDescent="0.25">
      <c r="A86" s="9"/>
      <c r="B86" s="10"/>
      <c r="C86" s="11" t="s">
        <v>143</v>
      </c>
      <c r="D86" s="72" t="s">
        <v>58</v>
      </c>
      <c r="E86" s="68"/>
    </row>
    <row r="87" spans="1:5" x14ac:dyDescent="0.25">
      <c r="A87" s="9"/>
      <c r="B87" s="10"/>
      <c r="C87" s="11" t="s">
        <v>144</v>
      </c>
      <c r="D87" s="72" t="s">
        <v>58</v>
      </c>
      <c r="E87" s="68"/>
    </row>
    <row r="88" spans="1:5" x14ac:dyDescent="0.25">
      <c r="A88" s="9"/>
      <c r="B88" s="10"/>
      <c r="C88" s="11" t="s">
        <v>145</v>
      </c>
      <c r="D88" s="72" t="s">
        <v>58</v>
      </c>
      <c r="E88" s="68"/>
    </row>
    <row r="89" spans="1:5" x14ac:dyDescent="0.25">
      <c r="A89" s="9"/>
      <c r="B89" s="10"/>
      <c r="C89" s="11" t="s">
        <v>146</v>
      </c>
      <c r="D89" s="72" t="s">
        <v>58</v>
      </c>
      <c r="E89" s="68"/>
    </row>
    <row r="90" spans="1:5" x14ac:dyDescent="0.25">
      <c r="A90" s="6" t="s">
        <v>153</v>
      </c>
      <c r="B90" s="7"/>
      <c r="C90" s="8"/>
      <c r="D90" s="71"/>
      <c r="E90" s="67"/>
    </row>
    <row r="91" spans="1:5" x14ac:dyDescent="0.25">
      <c r="A91" s="188"/>
      <c r="B91" s="15" t="s">
        <v>154</v>
      </c>
      <c r="C91" s="12" t="s">
        <v>155</v>
      </c>
      <c r="D91" s="73"/>
      <c r="E91" s="69"/>
    </row>
    <row r="92" spans="1:5" x14ac:dyDescent="0.25">
      <c r="A92" s="9"/>
      <c r="B92" s="10"/>
      <c r="C92" s="11" t="s">
        <v>156</v>
      </c>
      <c r="D92" s="72" t="s">
        <v>98</v>
      </c>
      <c r="E92" s="68"/>
    </row>
    <row r="93" spans="1:5" x14ac:dyDescent="0.25">
      <c r="A93" s="9"/>
      <c r="B93" s="10"/>
      <c r="C93" s="11" t="s">
        <v>157</v>
      </c>
      <c r="D93" s="72" t="s">
        <v>98</v>
      </c>
      <c r="E93" s="68"/>
    </row>
    <row r="94" spans="1:5" x14ac:dyDescent="0.25">
      <c r="A94" s="9"/>
      <c r="B94" s="10" t="s">
        <v>158</v>
      </c>
      <c r="C94" s="11" t="s">
        <v>159</v>
      </c>
      <c r="D94" s="72"/>
      <c r="E94" s="68"/>
    </row>
    <row r="95" spans="1:5" x14ac:dyDescent="0.25">
      <c r="A95" s="9"/>
      <c r="B95" s="10"/>
      <c r="C95" s="11" t="s">
        <v>160</v>
      </c>
      <c r="D95" s="72" t="s">
        <v>64</v>
      </c>
      <c r="E95" s="68"/>
    </row>
    <row r="96" spans="1:5" x14ac:dyDescent="0.25">
      <c r="A96" s="9"/>
      <c r="B96" s="10"/>
      <c r="C96" s="11" t="s">
        <v>161</v>
      </c>
      <c r="D96" s="72" t="s">
        <v>64</v>
      </c>
      <c r="E96" s="68"/>
    </row>
    <row r="97" spans="1:5" x14ac:dyDescent="0.25">
      <c r="A97" s="9"/>
      <c r="B97" s="10"/>
      <c r="C97" s="11" t="s">
        <v>162</v>
      </c>
      <c r="D97" s="72" t="s">
        <v>163</v>
      </c>
      <c r="E97" s="68"/>
    </row>
    <row r="98" spans="1:5" x14ac:dyDescent="0.25">
      <c r="A98" s="9"/>
      <c r="B98" s="10" t="s">
        <v>164</v>
      </c>
      <c r="C98" s="11" t="s">
        <v>165</v>
      </c>
      <c r="D98" s="72"/>
      <c r="E98" s="68"/>
    </row>
    <row r="99" spans="1:5" x14ac:dyDescent="0.25">
      <c r="A99" s="9"/>
      <c r="B99" s="10"/>
      <c r="C99" s="11" t="s">
        <v>166</v>
      </c>
      <c r="D99" s="72" t="s">
        <v>64</v>
      </c>
      <c r="E99" s="68"/>
    </row>
    <row r="100" spans="1:5" x14ac:dyDescent="0.25">
      <c r="A100" s="9"/>
      <c r="B100" s="10"/>
      <c r="C100" s="11" t="s">
        <v>167</v>
      </c>
      <c r="D100" s="72" t="s">
        <v>64</v>
      </c>
      <c r="E100" s="68"/>
    </row>
    <row r="101" spans="1:5" x14ac:dyDescent="0.25">
      <c r="A101" s="9"/>
      <c r="B101" s="10"/>
      <c r="C101" s="11" t="s">
        <v>162</v>
      </c>
      <c r="D101" s="72" t="s">
        <v>163</v>
      </c>
      <c r="E101" s="68"/>
    </row>
    <row r="102" spans="1:5" x14ac:dyDescent="0.25">
      <c r="A102" s="9"/>
      <c r="B102" s="10" t="s">
        <v>168</v>
      </c>
      <c r="C102" s="11" t="s">
        <v>169</v>
      </c>
      <c r="D102" s="72"/>
      <c r="E102" s="68"/>
    </row>
    <row r="103" spans="1:5" x14ac:dyDescent="0.25">
      <c r="A103" s="9"/>
      <c r="B103" s="10"/>
      <c r="C103" s="11" t="s">
        <v>170</v>
      </c>
      <c r="D103" s="72" t="s">
        <v>98</v>
      </c>
      <c r="E103" s="68"/>
    </row>
    <row r="104" spans="1:5" x14ac:dyDescent="0.25">
      <c r="A104" s="9"/>
      <c r="B104" s="10"/>
      <c r="C104" s="11" t="s">
        <v>162</v>
      </c>
      <c r="D104" s="72" t="s">
        <v>163</v>
      </c>
      <c r="E104" s="68"/>
    </row>
    <row r="105" spans="1:5" x14ac:dyDescent="0.25">
      <c r="A105" s="9"/>
      <c r="B105" s="10" t="s">
        <v>171</v>
      </c>
      <c r="C105" s="11" t="s">
        <v>172</v>
      </c>
      <c r="D105" s="72"/>
      <c r="E105" s="68"/>
    </row>
    <row r="106" spans="1:5" x14ac:dyDescent="0.25">
      <c r="A106" s="9"/>
      <c r="B106" s="10"/>
      <c r="C106" s="11" t="s">
        <v>173</v>
      </c>
      <c r="D106" s="72" t="s">
        <v>58</v>
      </c>
      <c r="E106" s="68"/>
    </row>
    <row r="107" spans="1:5" x14ac:dyDescent="0.25">
      <c r="A107" s="9"/>
      <c r="B107" s="10"/>
      <c r="C107" s="11" t="s">
        <v>162</v>
      </c>
      <c r="D107" s="72" t="s">
        <v>163</v>
      </c>
      <c r="E107" s="68"/>
    </row>
    <row r="108" spans="1:5" x14ac:dyDescent="0.25">
      <c r="A108" s="6" t="s">
        <v>174</v>
      </c>
      <c r="B108" s="7"/>
      <c r="C108" s="8"/>
      <c r="D108" s="71"/>
      <c r="E108" s="67"/>
    </row>
    <row r="109" spans="1:5" x14ac:dyDescent="0.25">
      <c r="A109" s="188"/>
      <c r="B109" s="10" t="s">
        <v>175</v>
      </c>
      <c r="C109" s="11" t="s">
        <v>176</v>
      </c>
      <c r="D109" s="72"/>
      <c r="E109" s="68"/>
    </row>
    <row r="110" spans="1:5" x14ac:dyDescent="0.25">
      <c r="A110" s="9"/>
      <c r="B110" s="10" t="s">
        <v>177</v>
      </c>
      <c r="C110" s="11" t="s">
        <v>178</v>
      </c>
      <c r="D110" s="72" t="s">
        <v>58</v>
      </c>
      <c r="E110" s="68"/>
    </row>
    <row r="111" spans="1:5" x14ac:dyDescent="0.25">
      <c r="A111" s="9"/>
      <c r="B111" s="10" t="s">
        <v>179</v>
      </c>
      <c r="C111" s="11" t="s">
        <v>180</v>
      </c>
      <c r="D111" s="72" t="s">
        <v>58</v>
      </c>
      <c r="E111" s="68"/>
    </row>
    <row r="112" spans="1:5" x14ac:dyDescent="0.25">
      <c r="A112" s="9"/>
      <c r="B112" s="10" t="s">
        <v>181</v>
      </c>
      <c r="C112" s="11" t="s">
        <v>182</v>
      </c>
      <c r="D112" s="72" t="s">
        <v>58</v>
      </c>
      <c r="E112" s="68"/>
    </row>
    <row r="113" spans="1:5" x14ac:dyDescent="0.25">
      <c r="A113" s="9"/>
      <c r="B113" s="10" t="s">
        <v>183</v>
      </c>
      <c r="C113" s="11" t="s">
        <v>184</v>
      </c>
      <c r="D113" s="72" t="s">
        <v>64</v>
      </c>
      <c r="E113" s="68"/>
    </row>
    <row r="114" spans="1:5" x14ac:dyDescent="0.25">
      <c r="A114" s="9"/>
      <c r="B114" s="10" t="s">
        <v>185</v>
      </c>
      <c r="C114" s="11" t="s">
        <v>186</v>
      </c>
      <c r="D114" s="74" t="s">
        <v>98</v>
      </c>
      <c r="E114" s="68"/>
    </row>
    <row r="115" spans="1:5" x14ac:dyDescent="0.25">
      <c r="A115" s="6" t="s">
        <v>187</v>
      </c>
      <c r="B115" s="7"/>
      <c r="C115" s="8"/>
      <c r="D115" s="71"/>
      <c r="E115" s="67"/>
    </row>
    <row r="116" spans="1:5" ht="18.75" x14ac:dyDescent="0.3">
      <c r="A116" s="9"/>
      <c r="B116" s="16" t="s">
        <v>188</v>
      </c>
      <c r="C116" s="17" t="s">
        <v>189</v>
      </c>
      <c r="D116" s="75" t="s">
        <v>190</v>
      </c>
      <c r="E116" s="68"/>
    </row>
    <row r="117" spans="1:5" ht="18.75" x14ac:dyDescent="0.3">
      <c r="A117" s="9"/>
      <c r="B117" s="16" t="s">
        <v>191</v>
      </c>
      <c r="C117" s="17" t="s">
        <v>192</v>
      </c>
      <c r="D117" s="75" t="s">
        <v>190</v>
      </c>
      <c r="E117" s="68"/>
    </row>
    <row r="118" spans="1:5" hidden="1" x14ac:dyDescent="0.25">
      <c r="A118" s="9"/>
      <c r="B118" s="10" t="s">
        <v>193</v>
      </c>
      <c r="C118" s="11" t="s">
        <v>194</v>
      </c>
      <c r="D118" s="72" t="s">
        <v>64</v>
      </c>
      <c r="E118" s="68"/>
    </row>
    <row r="119" spans="1:5" hidden="1" x14ac:dyDescent="0.25">
      <c r="A119" s="9"/>
      <c r="B119" s="10" t="s">
        <v>195</v>
      </c>
      <c r="C119" s="11" t="s">
        <v>196</v>
      </c>
      <c r="D119" s="72" t="s">
        <v>64</v>
      </c>
      <c r="E119" s="62"/>
    </row>
    <row r="120" spans="1:5" x14ac:dyDescent="0.25">
      <c r="A120" s="9"/>
      <c r="B120" s="10" t="s">
        <v>197</v>
      </c>
      <c r="C120" s="18" t="s">
        <v>198</v>
      </c>
      <c r="D120" s="72" t="s">
        <v>98</v>
      </c>
      <c r="E120" s="62"/>
    </row>
    <row r="121" spans="1:5" x14ac:dyDescent="0.25">
      <c r="A121" s="19"/>
      <c r="B121" s="10" t="s">
        <v>199</v>
      </c>
      <c r="C121" s="18" t="s">
        <v>200</v>
      </c>
      <c r="D121" s="72" t="s">
        <v>58</v>
      </c>
      <c r="E121" s="62"/>
    </row>
    <row r="122" spans="1:5" x14ac:dyDescent="0.25">
      <c r="A122" s="9"/>
      <c r="B122" s="10" t="s">
        <v>201</v>
      </c>
      <c r="C122" s="18" t="s">
        <v>202</v>
      </c>
      <c r="D122" s="72" t="s">
        <v>98</v>
      </c>
      <c r="E122" s="68"/>
    </row>
    <row r="123" spans="1:5" x14ac:dyDescent="0.25">
      <c r="A123" s="20"/>
      <c r="B123" s="21" t="s">
        <v>203</v>
      </c>
      <c r="C123" s="22" t="s">
        <v>204</v>
      </c>
      <c r="D123" s="76" t="s">
        <v>98</v>
      </c>
      <c r="E123" s="62"/>
    </row>
    <row r="124" spans="1:5" x14ac:dyDescent="0.25">
      <c r="A124" s="20"/>
      <c r="B124" s="38" t="s">
        <v>205</v>
      </c>
      <c r="C124" s="155" t="s">
        <v>344</v>
      </c>
      <c r="D124" s="156" t="s">
        <v>98</v>
      </c>
      <c r="E124" s="62"/>
    </row>
    <row r="125" spans="1:5" x14ac:dyDescent="0.25">
      <c r="A125" s="20"/>
      <c r="B125" s="154" t="s">
        <v>235</v>
      </c>
      <c r="C125" s="155" t="s">
        <v>345</v>
      </c>
      <c r="D125" s="156" t="s">
        <v>58</v>
      </c>
      <c r="E125" s="62"/>
    </row>
    <row r="126" spans="1:5" hidden="1" x14ac:dyDescent="0.25">
      <c r="A126" s="20"/>
      <c r="B126" s="154" t="s">
        <v>237</v>
      </c>
      <c r="C126" s="39" t="s">
        <v>236</v>
      </c>
      <c r="D126" s="76" t="s">
        <v>64</v>
      </c>
      <c r="E126" s="62"/>
    </row>
    <row r="127" spans="1:5" ht="18.75" hidden="1" x14ac:dyDescent="0.3">
      <c r="A127" s="20"/>
      <c r="B127" s="64" t="s">
        <v>312</v>
      </c>
      <c r="C127" s="17" t="s">
        <v>238</v>
      </c>
      <c r="D127" s="75" t="s">
        <v>190</v>
      </c>
      <c r="E127" s="62"/>
    </row>
    <row r="128" spans="1:5" ht="18.75" x14ac:dyDescent="0.3">
      <c r="A128" s="20"/>
      <c r="B128" s="149" t="s">
        <v>341</v>
      </c>
      <c r="C128" s="150" t="s">
        <v>338</v>
      </c>
      <c r="D128" s="151" t="s">
        <v>339</v>
      </c>
      <c r="E128" s="62"/>
    </row>
    <row r="129" spans="1:5" ht="37.5" x14ac:dyDescent="0.3">
      <c r="A129" s="20"/>
      <c r="B129" s="149" t="s">
        <v>342</v>
      </c>
      <c r="C129" s="152" t="s">
        <v>340</v>
      </c>
      <c r="D129" s="151" t="s">
        <v>98</v>
      </c>
      <c r="E129" s="62"/>
    </row>
    <row r="130" spans="1:5" ht="155.25" customHeight="1" thickBot="1" x14ac:dyDescent="0.3">
      <c r="A130" s="23"/>
      <c r="B130" s="153" t="s">
        <v>343</v>
      </c>
      <c r="C130" s="77" t="s">
        <v>313</v>
      </c>
      <c r="D130" s="78" t="s">
        <v>98</v>
      </c>
      <c r="E130" s="63"/>
    </row>
  </sheetData>
  <mergeCells count="5">
    <mergeCell ref="A1:E1"/>
    <mergeCell ref="B2:C2"/>
    <mergeCell ref="B3:C3"/>
    <mergeCell ref="A4:C4"/>
    <mergeCell ref="A5:C5"/>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0C9B28-7BDC-434C-8206-51FD0BEE2849}">
  <sheetPr>
    <tabColor theme="2"/>
  </sheetPr>
  <dimension ref="A1:F130"/>
  <sheetViews>
    <sheetView zoomScale="85" zoomScaleNormal="85" workbookViewId="0">
      <pane ySplit="4" topLeftCell="A109" activePane="bottomLeft" state="frozen"/>
      <selection activeCell="C30" sqref="C30:F30"/>
      <selection pane="bottomLeft" activeCell="C139" sqref="C139"/>
    </sheetView>
  </sheetViews>
  <sheetFormatPr baseColWidth="10" defaultColWidth="11.42578125" defaultRowHeight="15" x14ac:dyDescent="0.25"/>
  <cols>
    <col min="1" max="1" width="23.140625" style="3" customWidth="1"/>
    <col min="2" max="2" width="22.42578125" style="3" customWidth="1"/>
    <col min="3" max="3" width="79.5703125" style="3" customWidth="1"/>
    <col min="4" max="4" width="12" style="3" customWidth="1"/>
    <col min="5" max="5" width="14.7109375" style="3" customWidth="1"/>
    <col min="6" max="16384" width="11.42578125" style="3"/>
  </cols>
  <sheetData>
    <row r="1" spans="1:6" ht="57.75" customHeight="1" x14ac:dyDescent="0.3">
      <c r="A1" s="225" t="s">
        <v>56</v>
      </c>
      <c r="B1" s="225"/>
      <c r="C1" s="225"/>
      <c r="D1" s="225"/>
      <c r="E1" s="225"/>
      <c r="F1" s="2"/>
    </row>
    <row r="2" spans="1:6" ht="37.5" customHeight="1" x14ac:dyDescent="0.25">
      <c r="B2" s="226" t="s">
        <v>239</v>
      </c>
      <c r="C2" s="226"/>
      <c r="D2" s="2"/>
      <c r="E2" s="2"/>
      <c r="F2" s="4"/>
    </row>
    <row r="3" spans="1:6" ht="21" thickBot="1" x14ac:dyDescent="0.3">
      <c r="B3" s="227"/>
      <c r="C3" s="227"/>
      <c r="D3" s="4"/>
      <c r="E3" s="4"/>
    </row>
    <row r="4" spans="1:6" ht="24" thickBot="1" x14ac:dyDescent="0.4">
      <c r="A4" s="228" t="s">
        <v>57</v>
      </c>
      <c r="B4" s="229"/>
      <c r="C4" s="229"/>
      <c r="D4" s="5" t="s">
        <v>58</v>
      </c>
      <c r="E4" s="65" t="s">
        <v>59</v>
      </c>
    </row>
    <row r="5" spans="1:6" ht="23.25" x14ac:dyDescent="0.35">
      <c r="A5" s="230" t="s">
        <v>60</v>
      </c>
      <c r="B5" s="231"/>
      <c r="C5" s="231"/>
      <c r="D5" s="70"/>
      <c r="E5" s="66"/>
    </row>
    <row r="6" spans="1:6" hidden="1" x14ac:dyDescent="0.25">
      <c r="A6" s="6" t="s">
        <v>61</v>
      </c>
      <c r="B6" s="7"/>
      <c r="C6" s="8"/>
      <c r="D6" s="71"/>
      <c r="E6" s="67"/>
    </row>
    <row r="7" spans="1:6" hidden="1" x14ac:dyDescent="0.25">
      <c r="A7" s="146" t="s">
        <v>336</v>
      </c>
      <c r="B7" s="10" t="s">
        <v>62</v>
      </c>
      <c r="C7" s="11" t="s">
        <v>63</v>
      </c>
      <c r="D7" s="72" t="s">
        <v>64</v>
      </c>
      <c r="E7" s="68"/>
    </row>
    <row r="8" spans="1:6" hidden="1" x14ac:dyDescent="0.25">
      <c r="A8" s="9"/>
      <c r="B8" s="10" t="s">
        <v>65</v>
      </c>
      <c r="C8" s="11" t="s">
        <v>66</v>
      </c>
      <c r="D8" s="72" t="s">
        <v>64</v>
      </c>
      <c r="E8" s="68"/>
    </row>
    <row r="9" spans="1:6" hidden="1" x14ac:dyDescent="0.25">
      <c r="A9" s="9"/>
      <c r="B9" s="10" t="s">
        <v>67</v>
      </c>
      <c r="C9" s="11" t="s">
        <v>68</v>
      </c>
      <c r="D9" s="72" t="s">
        <v>64</v>
      </c>
      <c r="E9" s="68"/>
    </row>
    <row r="10" spans="1:6" ht="30" hidden="1" x14ac:dyDescent="0.25">
      <c r="A10" s="9"/>
      <c r="B10" s="10" t="s">
        <v>69</v>
      </c>
      <c r="C10" s="148" t="s">
        <v>337</v>
      </c>
      <c r="D10" s="72" t="s">
        <v>64</v>
      </c>
      <c r="E10" s="68"/>
    </row>
    <row r="11" spans="1:6" hidden="1" x14ac:dyDescent="0.25">
      <c r="A11" s="6" t="s">
        <v>70</v>
      </c>
      <c r="B11" s="7"/>
      <c r="C11" s="8"/>
      <c r="D11" s="71"/>
      <c r="E11" s="67"/>
    </row>
    <row r="12" spans="1:6" hidden="1" x14ac:dyDescent="0.25">
      <c r="A12" s="147" t="s">
        <v>336</v>
      </c>
      <c r="B12" s="10" t="s">
        <v>71</v>
      </c>
      <c r="C12" s="12" t="s">
        <v>72</v>
      </c>
      <c r="D12" s="73" t="s">
        <v>58</v>
      </c>
      <c r="E12" s="69"/>
    </row>
    <row r="13" spans="1:6" hidden="1" x14ac:dyDescent="0.25">
      <c r="A13" s="9"/>
      <c r="B13" s="10" t="s">
        <v>73</v>
      </c>
      <c r="C13" s="11" t="s">
        <v>74</v>
      </c>
      <c r="D13" s="72"/>
      <c r="E13" s="68"/>
    </row>
    <row r="14" spans="1:6" hidden="1" x14ac:dyDescent="0.25">
      <c r="A14" s="9"/>
      <c r="B14" s="10"/>
      <c r="C14" s="11" t="s">
        <v>75</v>
      </c>
      <c r="D14" s="72" t="s">
        <v>58</v>
      </c>
      <c r="E14" s="68"/>
    </row>
    <row r="15" spans="1:6" hidden="1" x14ac:dyDescent="0.25">
      <c r="A15" s="9"/>
      <c r="B15" s="10"/>
      <c r="C15" s="11" t="s">
        <v>76</v>
      </c>
      <c r="D15" s="72" t="s">
        <v>58</v>
      </c>
      <c r="E15" s="68"/>
    </row>
    <row r="16" spans="1:6" hidden="1" x14ac:dyDescent="0.25">
      <c r="A16" s="9"/>
      <c r="B16" s="10"/>
      <c r="C16" s="11" t="s">
        <v>77</v>
      </c>
      <c r="D16" s="72" t="s">
        <v>58</v>
      </c>
      <c r="E16" s="68"/>
    </row>
    <row r="17" spans="1:5" hidden="1" x14ac:dyDescent="0.25">
      <c r="A17" s="9"/>
      <c r="B17" s="13" t="s">
        <v>78</v>
      </c>
      <c r="C17" s="11" t="s">
        <v>79</v>
      </c>
      <c r="D17" s="72"/>
      <c r="E17" s="68"/>
    </row>
    <row r="18" spans="1:5" hidden="1" x14ac:dyDescent="0.25">
      <c r="A18" s="9"/>
      <c r="B18" s="10"/>
      <c r="C18" s="11" t="s">
        <v>75</v>
      </c>
      <c r="D18" s="72" t="s">
        <v>58</v>
      </c>
      <c r="E18" s="68"/>
    </row>
    <row r="19" spans="1:5" hidden="1" x14ac:dyDescent="0.25">
      <c r="A19" s="9"/>
      <c r="B19" s="10"/>
      <c r="C19" s="11" t="s">
        <v>76</v>
      </c>
      <c r="D19" s="72" t="s">
        <v>58</v>
      </c>
      <c r="E19" s="68"/>
    </row>
    <row r="20" spans="1:5" hidden="1" x14ac:dyDescent="0.25">
      <c r="A20" s="9"/>
      <c r="B20" s="10"/>
      <c r="C20" s="11" t="s">
        <v>77</v>
      </c>
      <c r="D20" s="72" t="s">
        <v>58</v>
      </c>
      <c r="E20" s="68"/>
    </row>
    <row r="21" spans="1:5" hidden="1" x14ac:dyDescent="0.25">
      <c r="A21" s="9" t="s">
        <v>80</v>
      </c>
      <c r="B21" s="10" t="s">
        <v>81</v>
      </c>
      <c r="C21" s="11" t="s">
        <v>82</v>
      </c>
      <c r="D21" s="72" t="s">
        <v>58</v>
      </c>
      <c r="E21" s="68"/>
    </row>
    <row r="22" spans="1:5" hidden="1" x14ac:dyDescent="0.25">
      <c r="A22" s="9"/>
      <c r="B22" s="10" t="s">
        <v>83</v>
      </c>
      <c r="C22" s="11" t="s">
        <v>84</v>
      </c>
      <c r="D22" s="72"/>
      <c r="E22" s="68"/>
    </row>
    <row r="23" spans="1:5" hidden="1" x14ac:dyDescent="0.25">
      <c r="A23" s="9"/>
      <c r="B23" s="10"/>
      <c r="C23" s="11" t="s">
        <v>85</v>
      </c>
      <c r="D23" s="72" t="s">
        <v>58</v>
      </c>
      <c r="E23" s="68"/>
    </row>
    <row r="24" spans="1:5" hidden="1" x14ac:dyDescent="0.25">
      <c r="A24" s="9"/>
      <c r="B24" s="10"/>
      <c r="C24" s="11" t="s">
        <v>86</v>
      </c>
      <c r="D24" s="72" t="s">
        <v>58</v>
      </c>
      <c r="E24" s="68"/>
    </row>
    <row r="25" spans="1:5" hidden="1" x14ac:dyDescent="0.25">
      <c r="A25" s="9"/>
      <c r="B25" s="10" t="s">
        <v>87</v>
      </c>
      <c r="C25" s="11" t="s">
        <v>88</v>
      </c>
      <c r="D25" s="72"/>
      <c r="E25" s="68"/>
    </row>
    <row r="26" spans="1:5" hidden="1" x14ac:dyDescent="0.25">
      <c r="A26" s="9"/>
      <c r="B26" s="10"/>
      <c r="C26" s="11" t="s">
        <v>89</v>
      </c>
      <c r="D26" s="72" t="s">
        <v>58</v>
      </c>
      <c r="E26" s="68"/>
    </row>
    <row r="27" spans="1:5" hidden="1" x14ac:dyDescent="0.25">
      <c r="A27" s="9"/>
      <c r="B27" s="10"/>
      <c r="C27" s="11" t="s">
        <v>90</v>
      </c>
      <c r="D27" s="72" t="s">
        <v>58</v>
      </c>
      <c r="E27" s="68"/>
    </row>
    <row r="28" spans="1:5" hidden="1" x14ac:dyDescent="0.25">
      <c r="A28" s="9"/>
      <c r="B28" s="10" t="s">
        <v>91</v>
      </c>
      <c r="C28" s="11" t="s">
        <v>92</v>
      </c>
      <c r="D28" s="72"/>
      <c r="E28" s="68"/>
    </row>
    <row r="29" spans="1:5" hidden="1" x14ac:dyDescent="0.25">
      <c r="A29" s="9"/>
      <c r="B29" s="10"/>
      <c r="C29" s="11" t="s">
        <v>93</v>
      </c>
      <c r="D29" s="72" t="s">
        <v>64</v>
      </c>
      <c r="E29" s="68"/>
    </row>
    <row r="30" spans="1:5" hidden="1" x14ac:dyDescent="0.25">
      <c r="A30" s="9"/>
      <c r="B30" s="10"/>
      <c r="C30" s="11" t="s">
        <v>94</v>
      </c>
      <c r="D30" s="72" t="s">
        <v>64</v>
      </c>
      <c r="E30" s="68"/>
    </row>
    <row r="31" spans="1:5" hidden="1" x14ac:dyDescent="0.25">
      <c r="A31" s="9"/>
      <c r="B31" s="10" t="s">
        <v>95</v>
      </c>
      <c r="C31" s="11" t="s">
        <v>96</v>
      </c>
      <c r="D31" s="72"/>
      <c r="E31" s="68"/>
    </row>
    <row r="32" spans="1:5" hidden="1" x14ac:dyDescent="0.25">
      <c r="A32" s="9"/>
      <c r="B32" s="10"/>
      <c r="C32" s="11" t="s">
        <v>97</v>
      </c>
      <c r="D32" s="72" t="s">
        <v>98</v>
      </c>
      <c r="E32" s="68"/>
    </row>
    <row r="33" spans="1:5" hidden="1" x14ac:dyDescent="0.25">
      <c r="A33" s="9"/>
      <c r="B33" s="10"/>
      <c r="C33" s="11" t="s">
        <v>99</v>
      </c>
      <c r="D33" s="72" t="s">
        <v>98</v>
      </c>
      <c r="E33" s="68"/>
    </row>
    <row r="34" spans="1:5" hidden="1" x14ac:dyDescent="0.25">
      <c r="A34" s="9"/>
      <c r="B34" s="10"/>
      <c r="C34" s="11" t="s">
        <v>100</v>
      </c>
      <c r="D34" s="72" t="s">
        <v>98</v>
      </c>
      <c r="E34" s="68"/>
    </row>
    <row r="35" spans="1:5" hidden="1" x14ac:dyDescent="0.25">
      <c r="A35" s="9"/>
      <c r="B35" s="10"/>
      <c r="C35" s="11" t="s">
        <v>101</v>
      </c>
      <c r="D35" s="72" t="s">
        <v>98</v>
      </c>
      <c r="E35" s="68"/>
    </row>
    <row r="36" spans="1:5" hidden="1" x14ac:dyDescent="0.25">
      <c r="A36" s="9"/>
      <c r="B36" s="10" t="s">
        <v>102</v>
      </c>
      <c r="C36" s="11" t="s">
        <v>103</v>
      </c>
      <c r="D36" s="72" t="s">
        <v>58</v>
      </c>
      <c r="E36" s="68"/>
    </row>
    <row r="37" spans="1:5" hidden="1" x14ac:dyDescent="0.25">
      <c r="A37" s="9"/>
      <c r="B37" s="10" t="s">
        <v>104</v>
      </c>
      <c r="C37" s="11" t="s">
        <v>105</v>
      </c>
      <c r="D37" s="72"/>
      <c r="E37" s="68"/>
    </row>
    <row r="38" spans="1:5" hidden="1" x14ac:dyDescent="0.25">
      <c r="A38" s="9"/>
      <c r="B38" s="10"/>
      <c r="C38" s="11" t="s">
        <v>106</v>
      </c>
      <c r="D38" s="72" t="s">
        <v>58</v>
      </c>
      <c r="E38" s="68"/>
    </row>
    <row r="39" spans="1:5" hidden="1" x14ac:dyDescent="0.25">
      <c r="A39" s="9"/>
      <c r="B39" s="10"/>
      <c r="C39" s="11" t="s">
        <v>107</v>
      </c>
      <c r="D39" s="72" t="s">
        <v>98</v>
      </c>
      <c r="E39" s="68"/>
    </row>
    <row r="40" spans="1:5" hidden="1" x14ac:dyDescent="0.25">
      <c r="A40" s="6" t="s">
        <v>108</v>
      </c>
      <c r="B40" s="7"/>
      <c r="C40" s="8"/>
      <c r="D40" s="71"/>
      <c r="E40" s="67"/>
    </row>
    <row r="41" spans="1:5" hidden="1" x14ac:dyDescent="0.25">
      <c r="A41" s="146" t="s">
        <v>336</v>
      </c>
      <c r="B41" s="10" t="s">
        <v>109</v>
      </c>
      <c r="C41" s="11" t="s">
        <v>110</v>
      </c>
      <c r="D41" s="72" t="s">
        <v>64</v>
      </c>
      <c r="E41" s="68"/>
    </row>
    <row r="42" spans="1:5" hidden="1" x14ac:dyDescent="0.25">
      <c r="A42" s="9"/>
      <c r="B42" s="10" t="s">
        <v>111</v>
      </c>
      <c r="C42" s="11" t="s">
        <v>112</v>
      </c>
      <c r="D42" s="72" t="s">
        <v>64</v>
      </c>
      <c r="E42" s="68"/>
    </row>
    <row r="43" spans="1:5" hidden="1" x14ac:dyDescent="0.25">
      <c r="A43" s="9"/>
      <c r="B43" s="10" t="s">
        <v>113</v>
      </c>
      <c r="C43" s="11" t="s">
        <v>114</v>
      </c>
      <c r="D43" s="72" t="s">
        <v>64</v>
      </c>
      <c r="E43" s="68"/>
    </row>
    <row r="44" spans="1:5" hidden="1" x14ac:dyDescent="0.25">
      <c r="A44" s="9"/>
      <c r="B44" s="10" t="s">
        <v>115</v>
      </c>
      <c r="C44" s="11" t="s">
        <v>116</v>
      </c>
      <c r="D44" s="72" t="s">
        <v>64</v>
      </c>
      <c r="E44" s="68"/>
    </row>
    <row r="45" spans="1:5" hidden="1" x14ac:dyDescent="0.25">
      <c r="A45" s="9"/>
      <c r="B45" s="10" t="s">
        <v>117</v>
      </c>
      <c r="C45" s="11" t="s">
        <v>118</v>
      </c>
      <c r="D45" s="72" t="s">
        <v>98</v>
      </c>
      <c r="E45" s="68"/>
    </row>
    <row r="46" spans="1:5" ht="14.25" hidden="1" customHeight="1" x14ac:dyDescent="0.25">
      <c r="A46" s="9"/>
      <c r="B46" s="10" t="s">
        <v>119</v>
      </c>
      <c r="C46" s="11" t="s">
        <v>120</v>
      </c>
      <c r="D46" s="72" t="s">
        <v>64</v>
      </c>
      <c r="E46" s="68"/>
    </row>
    <row r="47" spans="1:5" x14ac:dyDescent="0.25">
      <c r="A47" s="14" t="s">
        <v>121</v>
      </c>
      <c r="B47" s="7"/>
      <c r="C47" s="8"/>
      <c r="D47" s="71"/>
      <c r="E47" s="67"/>
    </row>
    <row r="48" spans="1:5" hidden="1" x14ac:dyDescent="0.25">
      <c r="A48" s="146" t="s">
        <v>336</v>
      </c>
      <c r="B48" s="10" t="s">
        <v>122</v>
      </c>
      <c r="C48" s="11" t="s">
        <v>123</v>
      </c>
      <c r="D48" s="72"/>
      <c r="E48" s="68"/>
    </row>
    <row r="49" spans="1:5" hidden="1" x14ac:dyDescent="0.25">
      <c r="A49" s="9"/>
      <c r="B49" s="10"/>
      <c r="C49" s="11" t="s">
        <v>124</v>
      </c>
      <c r="D49" s="72" t="s">
        <v>64</v>
      </c>
      <c r="E49" s="68"/>
    </row>
    <row r="50" spans="1:5" hidden="1" x14ac:dyDescent="0.25">
      <c r="A50" s="9"/>
      <c r="B50" s="10"/>
      <c r="C50" s="11" t="s">
        <v>125</v>
      </c>
      <c r="D50" s="72" t="s">
        <v>64</v>
      </c>
      <c r="E50" s="68"/>
    </row>
    <row r="51" spans="1:5" hidden="1" x14ac:dyDescent="0.25">
      <c r="A51" s="9"/>
      <c r="B51" s="10"/>
      <c r="C51" s="11" t="s">
        <v>126</v>
      </c>
      <c r="D51" s="72" t="s">
        <v>64</v>
      </c>
      <c r="E51" s="68"/>
    </row>
    <row r="52" spans="1:5" hidden="1" x14ac:dyDescent="0.25">
      <c r="A52" s="9"/>
      <c r="B52" s="10"/>
      <c r="C52" s="11" t="s">
        <v>127</v>
      </c>
      <c r="D52" s="72" t="s">
        <v>98</v>
      </c>
      <c r="E52" s="68"/>
    </row>
    <row r="53" spans="1:5" hidden="1" x14ac:dyDescent="0.25">
      <c r="A53" s="9"/>
      <c r="B53" s="10" t="s">
        <v>128</v>
      </c>
      <c r="C53" s="11" t="s">
        <v>129</v>
      </c>
      <c r="D53" s="72"/>
      <c r="E53" s="68"/>
    </row>
    <row r="54" spans="1:5" hidden="1" x14ac:dyDescent="0.25">
      <c r="A54" s="9"/>
      <c r="B54" s="10"/>
      <c r="C54" s="11" t="s">
        <v>124</v>
      </c>
      <c r="D54" s="72" t="s">
        <v>64</v>
      </c>
      <c r="E54" s="68"/>
    </row>
    <row r="55" spans="1:5" hidden="1" x14ac:dyDescent="0.25">
      <c r="A55" s="9"/>
      <c r="B55" s="10"/>
      <c r="C55" s="11" t="s">
        <v>125</v>
      </c>
      <c r="D55" s="72" t="s">
        <v>64</v>
      </c>
      <c r="E55" s="68"/>
    </row>
    <row r="56" spans="1:5" hidden="1" x14ac:dyDescent="0.25">
      <c r="A56" s="9"/>
      <c r="B56" s="10"/>
      <c r="C56" s="11" t="s">
        <v>126</v>
      </c>
      <c r="D56" s="72" t="s">
        <v>64</v>
      </c>
      <c r="E56" s="68"/>
    </row>
    <row r="57" spans="1:5" hidden="1" x14ac:dyDescent="0.25">
      <c r="A57" s="9"/>
      <c r="B57" s="10"/>
      <c r="C57" s="11" t="s">
        <v>127</v>
      </c>
      <c r="D57" s="72" t="s">
        <v>98</v>
      </c>
      <c r="E57" s="68"/>
    </row>
    <row r="58" spans="1:5" hidden="1" x14ac:dyDescent="0.25">
      <c r="A58" s="9"/>
      <c r="B58" s="10" t="s">
        <v>130</v>
      </c>
      <c r="C58" s="11" t="s">
        <v>131</v>
      </c>
      <c r="D58" s="72"/>
      <c r="E58" s="68"/>
    </row>
    <row r="59" spans="1:5" hidden="1" x14ac:dyDescent="0.25">
      <c r="A59" s="9"/>
      <c r="B59" s="10"/>
      <c r="C59" s="11" t="s">
        <v>132</v>
      </c>
      <c r="D59" s="72" t="s">
        <v>64</v>
      </c>
      <c r="E59" s="68"/>
    </row>
    <row r="60" spans="1:5" hidden="1" x14ac:dyDescent="0.25">
      <c r="A60" s="9"/>
      <c r="B60" s="10"/>
      <c r="C60" s="11" t="s">
        <v>133</v>
      </c>
      <c r="D60" s="72" t="s">
        <v>64</v>
      </c>
      <c r="E60" s="68"/>
    </row>
    <row r="61" spans="1:5" hidden="1" x14ac:dyDescent="0.25">
      <c r="A61" s="9"/>
      <c r="B61" s="10" t="s">
        <v>134</v>
      </c>
      <c r="C61" s="11" t="s">
        <v>135</v>
      </c>
      <c r="D61" s="72"/>
      <c r="E61" s="68"/>
    </row>
    <row r="62" spans="1:5" hidden="1" x14ac:dyDescent="0.25">
      <c r="A62" s="9"/>
      <c r="B62" s="10"/>
      <c r="C62" s="11" t="s">
        <v>136</v>
      </c>
      <c r="D62" s="72" t="s">
        <v>64</v>
      </c>
      <c r="E62" s="68"/>
    </row>
    <row r="63" spans="1:5" hidden="1" x14ac:dyDescent="0.25">
      <c r="A63" s="9"/>
      <c r="B63" s="10"/>
      <c r="C63" s="11" t="s">
        <v>127</v>
      </c>
      <c r="D63" s="72" t="s">
        <v>98</v>
      </c>
      <c r="E63" s="68"/>
    </row>
    <row r="64" spans="1:5" hidden="1" x14ac:dyDescent="0.25">
      <c r="A64" s="9"/>
      <c r="B64" s="10" t="s">
        <v>137</v>
      </c>
      <c r="C64" s="11" t="s">
        <v>138</v>
      </c>
      <c r="D64" s="72" t="s">
        <v>64</v>
      </c>
      <c r="E64" s="68"/>
    </row>
    <row r="65" spans="1:5" x14ac:dyDescent="0.25">
      <c r="A65" s="6" t="s">
        <v>139</v>
      </c>
      <c r="B65" s="7"/>
      <c r="C65" s="8"/>
      <c r="D65" s="71"/>
      <c r="E65" s="67"/>
    </row>
    <row r="66" spans="1:5" x14ac:dyDescent="0.25">
      <c r="A66" s="188"/>
      <c r="B66" s="10" t="s">
        <v>140</v>
      </c>
      <c r="C66" s="11" t="s">
        <v>141</v>
      </c>
      <c r="D66" s="72"/>
      <c r="E66" s="68"/>
    </row>
    <row r="67" spans="1:5" x14ac:dyDescent="0.25">
      <c r="A67" s="9"/>
      <c r="B67" s="10"/>
      <c r="C67" s="11" t="s">
        <v>142</v>
      </c>
      <c r="D67" s="72" t="s">
        <v>58</v>
      </c>
      <c r="E67" s="68"/>
    </row>
    <row r="68" spans="1:5" x14ac:dyDescent="0.25">
      <c r="A68" s="9"/>
      <c r="B68" s="10"/>
      <c r="C68" s="11" t="s">
        <v>143</v>
      </c>
      <c r="D68" s="72" t="s">
        <v>58</v>
      </c>
      <c r="E68" s="68"/>
    </row>
    <row r="69" spans="1:5" x14ac:dyDescent="0.25">
      <c r="A69" s="9"/>
      <c r="B69" s="10"/>
      <c r="C69" s="11" t="s">
        <v>144</v>
      </c>
      <c r="D69" s="72" t="s">
        <v>58</v>
      </c>
      <c r="E69" s="68"/>
    </row>
    <row r="70" spans="1:5" x14ac:dyDescent="0.25">
      <c r="A70" s="9"/>
      <c r="B70" s="10"/>
      <c r="C70" s="11" t="s">
        <v>145</v>
      </c>
      <c r="D70" s="72" t="s">
        <v>58</v>
      </c>
      <c r="E70" s="68"/>
    </row>
    <row r="71" spans="1:5" x14ac:dyDescent="0.25">
      <c r="A71" s="9"/>
      <c r="B71" s="10"/>
      <c r="C71" s="11" t="s">
        <v>146</v>
      </c>
      <c r="D71" s="72" t="s">
        <v>58</v>
      </c>
      <c r="E71" s="68"/>
    </row>
    <row r="72" spans="1:5" x14ac:dyDescent="0.25">
      <c r="A72" s="9"/>
      <c r="B72" s="10" t="s">
        <v>147</v>
      </c>
      <c r="C72" s="11" t="s">
        <v>148</v>
      </c>
      <c r="D72" s="72"/>
      <c r="E72" s="68"/>
    </row>
    <row r="73" spans="1:5" x14ac:dyDescent="0.25">
      <c r="A73" s="9"/>
      <c r="B73" s="10"/>
      <c r="C73" s="11" t="s">
        <v>142</v>
      </c>
      <c r="D73" s="72" t="s">
        <v>58</v>
      </c>
      <c r="E73" s="68"/>
    </row>
    <row r="74" spans="1:5" x14ac:dyDescent="0.25">
      <c r="A74" s="9"/>
      <c r="B74" s="10"/>
      <c r="C74" s="11" t="s">
        <v>143</v>
      </c>
      <c r="D74" s="72" t="s">
        <v>58</v>
      </c>
      <c r="E74" s="68"/>
    </row>
    <row r="75" spans="1:5" x14ac:dyDescent="0.25">
      <c r="A75" s="9"/>
      <c r="B75" s="10"/>
      <c r="C75" s="11" t="s">
        <v>144</v>
      </c>
      <c r="D75" s="72" t="s">
        <v>58</v>
      </c>
      <c r="E75" s="68"/>
    </row>
    <row r="76" spans="1:5" x14ac:dyDescent="0.25">
      <c r="A76" s="9"/>
      <c r="B76" s="10"/>
      <c r="C76" s="11" t="s">
        <v>145</v>
      </c>
      <c r="D76" s="72" t="s">
        <v>58</v>
      </c>
      <c r="E76" s="68"/>
    </row>
    <row r="77" spans="1:5" x14ac:dyDescent="0.25">
      <c r="A77" s="9"/>
      <c r="B77" s="10"/>
      <c r="C77" s="11" t="s">
        <v>146</v>
      </c>
      <c r="D77" s="72" t="s">
        <v>58</v>
      </c>
      <c r="E77" s="68"/>
    </row>
    <row r="78" spans="1:5" x14ac:dyDescent="0.25">
      <c r="A78" s="9"/>
      <c r="B78" s="10" t="s">
        <v>149</v>
      </c>
      <c r="C78" s="11" t="s">
        <v>150</v>
      </c>
      <c r="D78" s="72"/>
      <c r="E78" s="68"/>
    </row>
    <row r="79" spans="1:5" x14ac:dyDescent="0.25">
      <c r="A79" s="9"/>
      <c r="B79" s="10"/>
      <c r="C79" s="11" t="s">
        <v>142</v>
      </c>
      <c r="D79" s="72" t="s">
        <v>58</v>
      </c>
      <c r="E79" s="68"/>
    </row>
    <row r="80" spans="1:5" x14ac:dyDescent="0.25">
      <c r="A80" s="9"/>
      <c r="B80" s="10"/>
      <c r="C80" s="11" t="s">
        <v>143</v>
      </c>
      <c r="D80" s="72" t="s">
        <v>58</v>
      </c>
      <c r="E80" s="68"/>
    </row>
    <row r="81" spans="1:5" x14ac:dyDescent="0.25">
      <c r="A81" s="9"/>
      <c r="B81" s="10"/>
      <c r="C81" s="11" t="s">
        <v>144</v>
      </c>
      <c r="D81" s="72" t="s">
        <v>58</v>
      </c>
      <c r="E81" s="68"/>
    </row>
    <row r="82" spans="1:5" x14ac:dyDescent="0.25">
      <c r="A82" s="9"/>
      <c r="B82" s="10"/>
      <c r="C82" s="11" t="s">
        <v>145</v>
      </c>
      <c r="D82" s="72" t="s">
        <v>58</v>
      </c>
      <c r="E82" s="68"/>
    </row>
    <row r="83" spans="1:5" x14ac:dyDescent="0.25">
      <c r="A83" s="9"/>
      <c r="B83" s="10"/>
      <c r="C83" s="11" t="s">
        <v>146</v>
      </c>
      <c r="D83" s="72" t="s">
        <v>58</v>
      </c>
      <c r="E83" s="68"/>
    </row>
    <row r="84" spans="1:5" x14ac:dyDescent="0.25">
      <c r="A84" s="9"/>
      <c r="B84" s="10" t="s">
        <v>151</v>
      </c>
      <c r="C84" s="11" t="s">
        <v>152</v>
      </c>
      <c r="D84" s="72"/>
      <c r="E84" s="68"/>
    </row>
    <row r="85" spans="1:5" x14ac:dyDescent="0.25">
      <c r="A85" s="9"/>
      <c r="B85" s="10"/>
      <c r="C85" s="11" t="s">
        <v>142</v>
      </c>
      <c r="D85" s="72" t="s">
        <v>58</v>
      </c>
      <c r="E85" s="68"/>
    </row>
    <row r="86" spans="1:5" x14ac:dyDescent="0.25">
      <c r="A86" s="9"/>
      <c r="B86" s="10"/>
      <c r="C86" s="11" t="s">
        <v>143</v>
      </c>
      <c r="D86" s="72" t="s">
        <v>58</v>
      </c>
      <c r="E86" s="68"/>
    </row>
    <row r="87" spans="1:5" x14ac:dyDescent="0.25">
      <c r="A87" s="9"/>
      <c r="B87" s="10"/>
      <c r="C87" s="11" t="s">
        <v>144</v>
      </c>
      <c r="D87" s="72" t="s">
        <v>58</v>
      </c>
      <c r="E87" s="68"/>
    </row>
    <row r="88" spans="1:5" x14ac:dyDescent="0.25">
      <c r="A88" s="9"/>
      <c r="B88" s="10"/>
      <c r="C88" s="11" t="s">
        <v>145</v>
      </c>
      <c r="D88" s="72" t="s">
        <v>58</v>
      </c>
      <c r="E88" s="68"/>
    </row>
    <row r="89" spans="1:5" x14ac:dyDescent="0.25">
      <c r="A89" s="9"/>
      <c r="B89" s="10"/>
      <c r="C89" s="11" t="s">
        <v>146</v>
      </c>
      <c r="D89" s="72" t="s">
        <v>58</v>
      </c>
      <c r="E89" s="68"/>
    </row>
    <row r="90" spans="1:5" x14ac:dyDescent="0.25">
      <c r="A90" s="6" t="s">
        <v>153</v>
      </c>
      <c r="B90" s="7"/>
      <c r="C90" s="8"/>
      <c r="D90" s="71"/>
      <c r="E90" s="67"/>
    </row>
    <row r="91" spans="1:5" x14ac:dyDescent="0.25">
      <c r="A91" s="188"/>
      <c r="B91" s="15" t="s">
        <v>154</v>
      </c>
      <c r="C91" s="12" t="s">
        <v>155</v>
      </c>
      <c r="D91" s="73"/>
      <c r="E91" s="69"/>
    </row>
    <row r="92" spans="1:5" x14ac:dyDescent="0.25">
      <c r="A92" s="9"/>
      <c r="B92" s="10"/>
      <c r="C92" s="11" t="s">
        <v>156</v>
      </c>
      <c r="D92" s="72" t="s">
        <v>98</v>
      </c>
      <c r="E92" s="68"/>
    </row>
    <row r="93" spans="1:5" x14ac:dyDescent="0.25">
      <c r="A93" s="9"/>
      <c r="B93" s="10"/>
      <c r="C93" s="11" t="s">
        <v>157</v>
      </c>
      <c r="D93" s="72" t="s">
        <v>98</v>
      </c>
      <c r="E93" s="68"/>
    </row>
    <row r="94" spans="1:5" x14ac:dyDescent="0.25">
      <c r="A94" s="9"/>
      <c r="B94" s="10" t="s">
        <v>158</v>
      </c>
      <c r="C94" s="11" t="s">
        <v>159</v>
      </c>
      <c r="D94" s="72"/>
      <c r="E94" s="68"/>
    </row>
    <row r="95" spans="1:5" x14ac:dyDescent="0.25">
      <c r="A95" s="9"/>
      <c r="B95" s="10"/>
      <c r="C95" s="11" t="s">
        <v>160</v>
      </c>
      <c r="D95" s="72" t="s">
        <v>64</v>
      </c>
      <c r="E95" s="68"/>
    </row>
    <row r="96" spans="1:5" x14ac:dyDescent="0.25">
      <c r="A96" s="9"/>
      <c r="B96" s="10"/>
      <c r="C96" s="11" t="s">
        <v>161</v>
      </c>
      <c r="D96" s="72" t="s">
        <v>64</v>
      </c>
      <c r="E96" s="68"/>
    </row>
    <row r="97" spans="1:5" x14ac:dyDescent="0.25">
      <c r="A97" s="9"/>
      <c r="B97" s="10"/>
      <c r="C97" s="11" t="s">
        <v>162</v>
      </c>
      <c r="D97" s="72" t="s">
        <v>163</v>
      </c>
      <c r="E97" s="68"/>
    </row>
    <row r="98" spans="1:5" x14ac:dyDescent="0.25">
      <c r="A98" s="9"/>
      <c r="B98" s="10" t="s">
        <v>164</v>
      </c>
      <c r="C98" s="11" t="s">
        <v>165</v>
      </c>
      <c r="D98" s="72"/>
      <c r="E98" s="68"/>
    </row>
    <row r="99" spans="1:5" x14ac:dyDescent="0.25">
      <c r="A99" s="9"/>
      <c r="B99" s="10"/>
      <c r="C99" s="11" t="s">
        <v>166</v>
      </c>
      <c r="D99" s="72" t="s">
        <v>64</v>
      </c>
      <c r="E99" s="68"/>
    </row>
    <row r="100" spans="1:5" x14ac:dyDescent="0.25">
      <c r="A100" s="9"/>
      <c r="B100" s="10"/>
      <c r="C100" s="11" t="s">
        <v>167</v>
      </c>
      <c r="D100" s="72" t="s">
        <v>64</v>
      </c>
      <c r="E100" s="68"/>
    </row>
    <row r="101" spans="1:5" x14ac:dyDescent="0.25">
      <c r="A101" s="9"/>
      <c r="B101" s="10"/>
      <c r="C101" s="11" t="s">
        <v>162</v>
      </c>
      <c r="D101" s="72" t="s">
        <v>163</v>
      </c>
      <c r="E101" s="68"/>
    </row>
    <row r="102" spans="1:5" x14ac:dyDescent="0.25">
      <c r="A102" s="9"/>
      <c r="B102" s="10" t="s">
        <v>168</v>
      </c>
      <c r="C102" s="11" t="s">
        <v>169</v>
      </c>
      <c r="D102" s="72"/>
      <c r="E102" s="68"/>
    </row>
    <row r="103" spans="1:5" x14ac:dyDescent="0.25">
      <c r="A103" s="9"/>
      <c r="B103" s="10"/>
      <c r="C103" s="11" t="s">
        <v>170</v>
      </c>
      <c r="D103" s="72" t="s">
        <v>98</v>
      </c>
      <c r="E103" s="68"/>
    </row>
    <row r="104" spans="1:5" x14ac:dyDescent="0.25">
      <c r="A104" s="9"/>
      <c r="B104" s="10"/>
      <c r="C104" s="11" t="s">
        <v>162</v>
      </c>
      <c r="D104" s="72" t="s">
        <v>163</v>
      </c>
      <c r="E104" s="68"/>
    </row>
    <row r="105" spans="1:5" x14ac:dyDescent="0.25">
      <c r="A105" s="9"/>
      <c r="B105" s="10" t="s">
        <v>171</v>
      </c>
      <c r="C105" s="11" t="s">
        <v>172</v>
      </c>
      <c r="D105" s="72"/>
      <c r="E105" s="68"/>
    </row>
    <row r="106" spans="1:5" x14ac:dyDescent="0.25">
      <c r="A106" s="9"/>
      <c r="B106" s="10"/>
      <c r="C106" s="11" t="s">
        <v>173</v>
      </c>
      <c r="D106" s="72" t="s">
        <v>58</v>
      </c>
      <c r="E106" s="68"/>
    </row>
    <row r="107" spans="1:5" x14ac:dyDescent="0.25">
      <c r="A107" s="9"/>
      <c r="B107" s="10"/>
      <c r="C107" s="11" t="s">
        <v>162</v>
      </c>
      <c r="D107" s="72" t="s">
        <v>163</v>
      </c>
      <c r="E107" s="68"/>
    </row>
    <row r="108" spans="1:5" x14ac:dyDescent="0.25">
      <c r="A108" s="6" t="s">
        <v>174</v>
      </c>
      <c r="B108" s="7"/>
      <c r="C108" s="8"/>
      <c r="D108" s="71"/>
      <c r="E108" s="67"/>
    </row>
    <row r="109" spans="1:5" x14ac:dyDescent="0.25">
      <c r="A109" s="188"/>
      <c r="B109" s="10" t="s">
        <v>175</v>
      </c>
      <c r="C109" s="11" t="s">
        <v>176</v>
      </c>
      <c r="D109" s="72"/>
      <c r="E109" s="68"/>
    </row>
    <row r="110" spans="1:5" x14ac:dyDescent="0.25">
      <c r="A110" s="9"/>
      <c r="B110" s="10" t="s">
        <v>177</v>
      </c>
      <c r="C110" s="11" t="s">
        <v>178</v>
      </c>
      <c r="D110" s="72" t="s">
        <v>58</v>
      </c>
      <c r="E110" s="68"/>
    </row>
    <row r="111" spans="1:5" x14ac:dyDescent="0.25">
      <c r="A111" s="9"/>
      <c r="B111" s="10" t="s">
        <v>179</v>
      </c>
      <c r="C111" s="11" t="s">
        <v>180</v>
      </c>
      <c r="D111" s="72" t="s">
        <v>58</v>
      </c>
      <c r="E111" s="68"/>
    </row>
    <row r="112" spans="1:5" x14ac:dyDescent="0.25">
      <c r="A112" s="9"/>
      <c r="B112" s="10" t="s">
        <v>181</v>
      </c>
      <c r="C112" s="11" t="s">
        <v>182</v>
      </c>
      <c r="D112" s="72" t="s">
        <v>58</v>
      </c>
      <c r="E112" s="68"/>
    </row>
    <row r="113" spans="1:5" x14ac:dyDescent="0.25">
      <c r="A113" s="9"/>
      <c r="B113" s="10" t="s">
        <v>183</v>
      </c>
      <c r="C113" s="11" t="s">
        <v>184</v>
      </c>
      <c r="D113" s="72" t="s">
        <v>64</v>
      </c>
      <c r="E113" s="68"/>
    </row>
    <row r="114" spans="1:5" x14ac:dyDescent="0.25">
      <c r="A114" s="9"/>
      <c r="B114" s="10" t="s">
        <v>185</v>
      </c>
      <c r="C114" s="11" t="s">
        <v>186</v>
      </c>
      <c r="D114" s="74" t="s">
        <v>98</v>
      </c>
      <c r="E114" s="68"/>
    </row>
    <row r="115" spans="1:5" x14ac:dyDescent="0.25">
      <c r="A115" s="6" t="s">
        <v>187</v>
      </c>
      <c r="B115" s="7"/>
      <c r="C115" s="8"/>
      <c r="D115" s="71"/>
      <c r="E115" s="67"/>
    </row>
    <row r="116" spans="1:5" ht="18.75" hidden="1" x14ac:dyDescent="0.3">
      <c r="A116" s="9"/>
      <c r="B116" s="16" t="s">
        <v>188</v>
      </c>
      <c r="C116" s="17" t="s">
        <v>189</v>
      </c>
      <c r="D116" s="75" t="s">
        <v>190</v>
      </c>
      <c r="E116" s="68"/>
    </row>
    <row r="117" spans="1:5" ht="18.75" hidden="1" x14ac:dyDescent="0.3">
      <c r="A117" s="9"/>
      <c r="B117" s="16" t="s">
        <v>191</v>
      </c>
      <c r="C117" s="17" t="s">
        <v>192</v>
      </c>
      <c r="D117" s="75" t="s">
        <v>190</v>
      </c>
      <c r="E117" s="68"/>
    </row>
    <row r="118" spans="1:5" x14ac:dyDescent="0.25">
      <c r="A118" s="9"/>
      <c r="B118" s="10" t="s">
        <v>193</v>
      </c>
      <c r="C118" s="11" t="s">
        <v>194</v>
      </c>
      <c r="D118" s="72" t="s">
        <v>64</v>
      </c>
      <c r="E118" s="68"/>
    </row>
    <row r="119" spans="1:5" x14ac:dyDescent="0.25">
      <c r="A119" s="9"/>
      <c r="B119" s="10" t="s">
        <v>195</v>
      </c>
      <c r="C119" s="11" t="s">
        <v>196</v>
      </c>
      <c r="D119" s="72" t="s">
        <v>64</v>
      </c>
      <c r="E119" s="62"/>
    </row>
    <row r="120" spans="1:5" x14ac:dyDescent="0.25">
      <c r="A120" s="9"/>
      <c r="B120" s="10" t="s">
        <v>197</v>
      </c>
      <c r="C120" s="18" t="s">
        <v>198</v>
      </c>
      <c r="D120" s="72" t="s">
        <v>98</v>
      </c>
      <c r="E120" s="62"/>
    </row>
    <row r="121" spans="1:5" x14ac:dyDescent="0.25">
      <c r="A121" s="19"/>
      <c r="B121" s="10" t="s">
        <v>199</v>
      </c>
      <c r="C121" s="18" t="s">
        <v>200</v>
      </c>
      <c r="D121" s="72" t="s">
        <v>58</v>
      </c>
      <c r="E121" s="62"/>
    </row>
    <row r="122" spans="1:5" x14ac:dyDescent="0.25">
      <c r="A122" s="9"/>
      <c r="B122" s="10" t="s">
        <v>201</v>
      </c>
      <c r="C122" s="18" t="s">
        <v>202</v>
      </c>
      <c r="D122" s="72" t="s">
        <v>98</v>
      </c>
      <c r="E122" s="68"/>
    </row>
    <row r="123" spans="1:5" x14ac:dyDescent="0.25">
      <c r="A123" s="20"/>
      <c r="B123" s="21" t="s">
        <v>203</v>
      </c>
      <c r="C123" s="22" t="s">
        <v>204</v>
      </c>
      <c r="D123" s="76" t="s">
        <v>98</v>
      </c>
      <c r="E123" s="62"/>
    </row>
    <row r="124" spans="1:5" x14ac:dyDescent="0.25">
      <c r="A124" s="20"/>
      <c r="B124" s="38" t="s">
        <v>205</v>
      </c>
      <c r="C124" s="155" t="s">
        <v>344</v>
      </c>
      <c r="D124" s="156" t="s">
        <v>98</v>
      </c>
      <c r="E124" s="62"/>
    </row>
    <row r="125" spans="1:5" x14ac:dyDescent="0.25">
      <c r="A125" s="20"/>
      <c r="B125" s="154" t="s">
        <v>235</v>
      </c>
      <c r="C125" s="155" t="s">
        <v>345</v>
      </c>
      <c r="D125" s="156" t="s">
        <v>58</v>
      </c>
      <c r="E125" s="62"/>
    </row>
    <row r="126" spans="1:5" x14ac:dyDescent="0.25">
      <c r="A126" s="20"/>
      <c r="B126" s="154" t="s">
        <v>237</v>
      </c>
      <c r="C126" s="39" t="s">
        <v>236</v>
      </c>
      <c r="D126" s="76" t="s">
        <v>64</v>
      </c>
      <c r="E126" s="62"/>
    </row>
    <row r="127" spans="1:5" ht="18.75" x14ac:dyDescent="0.3">
      <c r="A127" s="20"/>
      <c r="B127" s="64" t="s">
        <v>312</v>
      </c>
      <c r="C127" s="17" t="s">
        <v>238</v>
      </c>
      <c r="D127" s="75" t="s">
        <v>190</v>
      </c>
      <c r="E127" s="62"/>
    </row>
    <row r="128" spans="1:5" ht="18.75" hidden="1" x14ac:dyDescent="0.3">
      <c r="A128" s="20"/>
      <c r="B128" s="149" t="s">
        <v>341</v>
      </c>
      <c r="C128" s="150" t="s">
        <v>338</v>
      </c>
      <c r="D128" s="151" t="s">
        <v>339</v>
      </c>
      <c r="E128" s="62"/>
    </row>
    <row r="129" spans="1:5" ht="38.25" thickBot="1" x14ac:dyDescent="0.35">
      <c r="A129" s="23"/>
      <c r="B129" s="194" t="s">
        <v>342</v>
      </c>
      <c r="C129" s="195" t="s">
        <v>340</v>
      </c>
      <c r="D129" s="196" t="s">
        <v>98</v>
      </c>
      <c r="E129" s="197"/>
    </row>
    <row r="130" spans="1:5" ht="150.75" hidden="1" thickBot="1" x14ac:dyDescent="0.3">
      <c r="A130" s="190"/>
      <c r="B130" s="191" t="s">
        <v>343</v>
      </c>
      <c r="C130" s="192" t="s">
        <v>313</v>
      </c>
      <c r="D130" s="193" t="s">
        <v>98</v>
      </c>
      <c r="E130" s="37"/>
    </row>
  </sheetData>
  <mergeCells count="5">
    <mergeCell ref="A1:E1"/>
    <mergeCell ref="B2:C2"/>
    <mergeCell ref="B3:C3"/>
    <mergeCell ref="A4:C4"/>
    <mergeCell ref="A5:C5"/>
  </mergeCell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29D9C24-86DF-45FB-ADD4-0B7E3614778B}">
  <sheetPr>
    <tabColor theme="2"/>
  </sheetPr>
  <dimension ref="A1:F130"/>
  <sheetViews>
    <sheetView zoomScale="85" zoomScaleNormal="85" workbookViewId="0">
      <pane ySplit="4" topLeftCell="A113" activePane="bottomLeft" state="frozen"/>
      <selection activeCell="C30" sqref="C30:F30"/>
      <selection pane="bottomLeft" activeCell="B130" sqref="B130"/>
    </sheetView>
  </sheetViews>
  <sheetFormatPr baseColWidth="10" defaultColWidth="11.42578125" defaultRowHeight="15" x14ac:dyDescent="0.25"/>
  <cols>
    <col min="1" max="1" width="23.140625" style="3" customWidth="1"/>
    <col min="2" max="2" width="22.42578125" style="3" customWidth="1"/>
    <col min="3" max="3" width="79.5703125" style="3" customWidth="1"/>
    <col min="4" max="4" width="12" style="3" customWidth="1"/>
    <col min="5" max="5" width="14.7109375" style="3" customWidth="1"/>
    <col min="6" max="16384" width="11.42578125" style="3"/>
  </cols>
  <sheetData>
    <row r="1" spans="1:6" ht="57.75" customHeight="1" x14ac:dyDescent="0.3">
      <c r="A1" s="225" t="s">
        <v>56</v>
      </c>
      <c r="B1" s="225"/>
      <c r="C1" s="225"/>
      <c r="D1" s="225"/>
      <c r="E1" s="225"/>
      <c r="F1" s="2"/>
    </row>
    <row r="2" spans="1:6" ht="37.5" customHeight="1" x14ac:dyDescent="0.25">
      <c r="B2" s="226" t="s">
        <v>239</v>
      </c>
      <c r="C2" s="226"/>
      <c r="D2" s="2"/>
      <c r="E2" s="2"/>
      <c r="F2" s="4"/>
    </row>
    <row r="3" spans="1:6" ht="21" thickBot="1" x14ac:dyDescent="0.3">
      <c r="B3" s="227"/>
      <c r="C3" s="227"/>
      <c r="D3" s="4"/>
      <c r="E3" s="4"/>
    </row>
    <row r="4" spans="1:6" ht="24" thickBot="1" x14ac:dyDescent="0.4">
      <c r="A4" s="228" t="s">
        <v>57</v>
      </c>
      <c r="B4" s="229"/>
      <c r="C4" s="229"/>
      <c r="D4" s="5" t="s">
        <v>58</v>
      </c>
      <c r="E4" s="65" t="s">
        <v>59</v>
      </c>
    </row>
    <row r="5" spans="1:6" ht="23.25" x14ac:dyDescent="0.35">
      <c r="A5" s="230" t="s">
        <v>60</v>
      </c>
      <c r="B5" s="231"/>
      <c r="C5" s="231"/>
      <c r="D5" s="70"/>
      <c r="E5" s="66"/>
    </row>
    <row r="6" spans="1:6" hidden="1" x14ac:dyDescent="0.25">
      <c r="A6" s="6" t="s">
        <v>61</v>
      </c>
      <c r="B6" s="7"/>
      <c r="C6" s="8"/>
      <c r="D6" s="71"/>
      <c r="E6" s="67"/>
    </row>
    <row r="7" spans="1:6" hidden="1" x14ac:dyDescent="0.25">
      <c r="A7" s="146" t="s">
        <v>336</v>
      </c>
      <c r="B7" s="10" t="s">
        <v>62</v>
      </c>
      <c r="C7" s="11" t="s">
        <v>63</v>
      </c>
      <c r="D7" s="72" t="s">
        <v>64</v>
      </c>
      <c r="E7" s="68"/>
    </row>
    <row r="8" spans="1:6" hidden="1" x14ac:dyDescent="0.25">
      <c r="A8" s="9"/>
      <c r="B8" s="10" t="s">
        <v>65</v>
      </c>
      <c r="C8" s="11" t="s">
        <v>66</v>
      </c>
      <c r="D8" s="72" t="s">
        <v>64</v>
      </c>
      <c r="E8" s="68"/>
    </row>
    <row r="9" spans="1:6" hidden="1" x14ac:dyDescent="0.25">
      <c r="A9" s="9"/>
      <c r="B9" s="10" t="s">
        <v>67</v>
      </c>
      <c r="C9" s="11" t="s">
        <v>68</v>
      </c>
      <c r="D9" s="72" t="s">
        <v>64</v>
      </c>
      <c r="E9" s="68"/>
    </row>
    <row r="10" spans="1:6" ht="30" hidden="1" x14ac:dyDescent="0.25">
      <c r="A10" s="9"/>
      <c r="B10" s="10" t="s">
        <v>69</v>
      </c>
      <c r="C10" s="148" t="s">
        <v>337</v>
      </c>
      <c r="D10" s="72" t="s">
        <v>64</v>
      </c>
      <c r="E10" s="68"/>
    </row>
    <row r="11" spans="1:6" hidden="1" x14ac:dyDescent="0.25">
      <c r="A11" s="6" t="s">
        <v>70</v>
      </c>
      <c r="B11" s="7"/>
      <c r="C11" s="8"/>
      <c r="D11" s="71"/>
      <c r="E11" s="67"/>
    </row>
    <row r="12" spans="1:6" hidden="1" x14ac:dyDescent="0.25">
      <c r="A12" s="147" t="s">
        <v>336</v>
      </c>
      <c r="B12" s="10" t="s">
        <v>71</v>
      </c>
      <c r="C12" s="12" t="s">
        <v>72</v>
      </c>
      <c r="D12" s="73" t="s">
        <v>58</v>
      </c>
      <c r="E12" s="69"/>
    </row>
    <row r="13" spans="1:6" hidden="1" x14ac:dyDescent="0.25">
      <c r="A13" s="9"/>
      <c r="B13" s="10" t="s">
        <v>73</v>
      </c>
      <c r="C13" s="11" t="s">
        <v>74</v>
      </c>
      <c r="D13" s="72"/>
      <c r="E13" s="68"/>
    </row>
    <row r="14" spans="1:6" hidden="1" x14ac:dyDescent="0.25">
      <c r="A14" s="9"/>
      <c r="B14" s="10"/>
      <c r="C14" s="11" t="s">
        <v>75</v>
      </c>
      <c r="D14" s="72" t="s">
        <v>58</v>
      </c>
      <c r="E14" s="68"/>
    </row>
    <row r="15" spans="1:6" hidden="1" x14ac:dyDescent="0.25">
      <c r="A15" s="9"/>
      <c r="B15" s="10"/>
      <c r="C15" s="11" t="s">
        <v>76</v>
      </c>
      <c r="D15" s="72" t="s">
        <v>58</v>
      </c>
      <c r="E15" s="68"/>
    </row>
    <row r="16" spans="1:6" hidden="1" x14ac:dyDescent="0.25">
      <c r="A16" s="9"/>
      <c r="B16" s="10"/>
      <c r="C16" s="11" t="s">
        <v>77</v>
      </c>
      <c r="D16" s="72" t="s">
        <v>58</v>
      </c>
      <c r="E16" s="68"/>
    </row>
    <row r="17" spans="1:5" hidden="1" x14ac:dyDescent="0.25">
      <c r="A17" s="9"/>
      <c r="B17" s="13" t="s">
        <v>78</v>
      </c>
      <c r="C17" s="11" t="s">
        <v>79</v>
      </c>
      <c r="D17" s="72"/>
      <c r="E17" s="68"/>
    </row>
    <row r="18" spans="1:5" hidden="1" x14ac:dyDescent="0.25">
      <c r="A18" s="9"/>
      <c r="B18" s="10"/>
      <c r="C18" s="11" t="s">
        <v>75</v>
      </c>
      <c r="D18" s="72" t="s">
        <v>58</v>
      </c>
      <c r="E18" s="68"/>
    </row>
    <row r="19" spans="1:5" hidden="1" x14ac:dyDescent="0.25">
      <c r="A19" s="9"/>
      <c r="B19" s="10"/>
      <c r="C19" s="11" t="s">
        <v>76</v>
      </c>
      <c r="D19" s="72" t="s">
        <v>58</v>
      </c>
      <c r="E19" s="68"/>
    </row>
    <row r="20" spans="1:5" hidden="1" x14ac:dyDescent="0.25">
      <c r="A20" s="9"/>
      <c r="B20" s="10"/>
      <c r="C20" s="11" t="s">
        <v>77</v>
      </c>
      <c r="D20" s="72" t="s">
        <v>58</v>
      </c>
      <c r="E20" s="68"/>
    </row>
    <row r="21" spans="1:5" hidden="1" x14ac:dyDescent="0.25">
      <c r="A21" s="9" t="s">
        <v>80</v>
      </c>
      <c r="B21" s="10" t="s">
        <v>81</v>
      </c>
      <c r="C21" s="11" t="s">
        <v>82</v>
      </c>
      <c r="D21" s="72" t="s">
        <v>58</v>
      </c>
      <c r="E21" s="68"/>
    </row>
    <row r="22" spans="1:5" hidden="1" x14ac:dyDescent="0.25">
      <c r="A22" s="9"/>
      <c r="B22" s="10" t="s">
        <v>83</v>
      </c>
      <c r="C22" s="11" t="s">
        <v>84</v>
      </c>
      <c r="D22" s="72"/>
      <c r="E22" s="68"/>
    </row>
    <row r="23" spans="1:5" hidden="1" x14ac:dyDescent="0.25">
      <c r="A23" s="9"/>
      <c r="B23" s="10"/>
      <c r="C23" s="11" t="s">
        <v>85</v>
      </c>
      <c r="D23" s="72" t="s">
        <v>58</v>
      </c>
      <c r="E23" s="68"/>
    </row>
    <row r="24" spans="1:5" hidden="1" x14ac:dyDescent="0.25">
      <c r="A24" s="9"/>
      <c r="B24" s="10"/>
      <c r="C24" s="11" t="s">
        <v>86</v>
      </c>
      <c r="D24" s="72" t="s">
        <v>58</v>
      </c>
      <c r="E24" s="68"/>
    </row>
    <row r="25" spans="1:5" hidden="1" x14ac:dyDescent="0.25">
      <c r="A25" s="9"/>
      <c r="B25" s="10" t="s">
        <v>87</v>
      </c>
      <c r="C25" s="11" t="s">
        <v>88</v>
      </c>
      <c r="D25" s="72"/>
      <c r="E25" s="68"/>
    </row>
    <row r="26" spans="1:5" hidden="1" x14ac:dyDescent="0.25">
      <c r="A26" s="9"/>
      <c r="B26" s="10"/>
      <c r="C26" s="11" t="s">
        <v>89</v>
      </c>
      <c r="D26" s="72" t="s">
        <v>58</v>
      </c>
      <c r="E26" s="68"/>
    </row>
    <row r="27" spans="1:5" hidden="1" x14ac:dyDescent="0.25">
      <c r="A27" s="9"/>
      <c r="B27" s="10"/>
      <c r="C27" s="11" t="s">
        <v>90</v>
      </c>
      <c r="D27" s="72" t="s">
        <v>58</v>
      </c>
      <c r="E27" s="68"/>
    </row>
    <row r="28" spans="1:5" hidden="1" x14ac:dyDescent="0.25">
      <c r="A28" s="9"/>
      <c r="B28" s="10" t="s">
        <v>91</v>
      </c>
      <c r="C28" s="11" t="s">
        <v>92</v>
      </c>
      <c r="D28" s="72"/>
      <c r="E28" s="68"/>
    </row>
    <row r="29" spans="1:5" hidden="1" x14ac:dyDescent="0.25">
      <c r="A29" s="9"/>
      <c r="B29" s="10"/>
      <c r="C29" s="11" t="s">
        <v>93</v>
      </c>
      <c r="D29" s="72" t="s">
        <v>64</v>
      </c>
      <c r="E29" s="68"/>
    </row>
    <row r="30" spans="1:5" hidden="1" x14ac:dyDescent="0.25">
      <c r="A30" s="9"/>
      <c r="B30" s="10"/>
      <c r="C30" s="11" t="s">
        <v>94</v>
      </c>
      <c r="D30" s="72" t="s">
        <v>64</v>
      </c>
      <c r="E30" s="68"/>
    </row>
    <row r="31" spans="1:5" hidden="1" x14ac:dyDescent="0.25">
      <c r="A31" s="9"/>
      <c r="B31" s="10" t="s">
        <v>95</v>
      </c>
      <c r="C31" s="11" t="s">
        <v>96</v>
      </c>
      <c r="D31" s="72"/>
      <c r="E31" s="68"/>
    </row>
    <row r="32" spans="1:5" hidden="1" x14ac:dyDescent="0.25">
      <c r="A32" s="9"/>
      <c r="B32" s="10"/>
      <c r="C32" s="11" t="s">
        <v>97</v>
      </c>
      <c r="D32" s="72" t="s">
        <v>98</v>
      </c>
      <c r="E32" s="68"/>
    </row>
    <row r="33" spans="1:5" hidden="1" x14ac:dyDescent="0.25">
      <c r="A33" s="9"/>
      <c r="B33" s="10"/>
      <c r="C33" s="11" t="s">
        <v>99</v>
      </c>
      <c r="D33" s="72" t="s">
        <v>98</v>
      </c>
      <c r="E33" s="68"/>
    </row>
    <row r="34" spans="1:5" hidden="1" x14ac:dyDescent="0.25">
      <c r="A34" s="9"/>
      <c r="B34" s="10"/>
      <c r="C34" s="11" t="s">
        <v>100</v>
      </c>
      <c r="D34" s="72" t="s">
        <v>98</v>
      </c>
      <c r="E34" s="68"/>
    </row>
    <row r="35" spans="1:5" hidden="1" x14ac:dyDescent="0.25">
      <c r="A35" s="9"/>
      <c r="B35" s="10"/>
      <c r="C35" s="11" t="s">
        <v>101</v>
      </c>
      <c r="D35" s="72" t="s">
        <v>98</v>
      </c>
      <c r="E35" s="68"/>
    </row>
    <row r="36" spans="1:5" hidden="1" x14ac:dyDescent="0.25">
      <c r="A36" s="9"/>
      <c r="B36" s="10" t="s">
        <v>102</v>
      </c>
      <c r="C36" s="11" t="s">
        <v>103</v>
      </c>
      <c r="D36" s="72" t="s">
        <v>58</v>
      </c>
      <c r="E36" s="68"/>
    </row>
    <row r="37" spans="1:5" hidden="1" x14ac:dyDescent="0.25">
      <c r="A37" s="9"/>
      <c r="B37" s="10" t="s">
        <v>104</v>
      </c>
      <c r="C37" s="11" t="s">
        <v>105</v>
      </c>
      <c r="D37" s="72"/>
      <c r="E37" s="68"/>
    </row>
    <row r="38" spans="1:5" hidden="1" x14ac:dyDescent="0.25">
      <c r="A38" s="9"/>
      <c r="B38" s="10"/>
      <c r="C38" s="11" t="s">
        <v>106</v>
      </c>
      <c r="D38" s="72" t="s">
        <v>58</v>
      </c>
      <c r="E38" s="68"/>
    </row>
    <row r="39" spans="1:5" hidden="1" x14ac:dyDescent="0.25">
      <c r="A39" s="9"/>
      <c r="B39" s="10"/>
      <c r="C39" s="11" t="s">
        <v>107</v>
      </c>
      <c r="D39" s="72" t="s">
        <v>98</v>
      </c>
      <c r="E39" s="68"/>
    </row>
    <row r="40" spans="1:5" hidden="1" x14ac:dyDescent="0.25">
      <c r="A40" s="6" t="s">
        <v>108</v>
      </c>
      <c r="B40" s="7"/>
      <c r="C40" s="8"/>
      <c r="D40" s="71"/>
      <c r="E40" s="67"/>
    </row>
    <row r="41" spans="1:5" hidden="1" x14ac:dyDescent="0.25">
      <c r="A41" s="146" t="s">
        <v>336</v>
      </c>
      <c r="B41" s="10" t="s">
        <v>109</v>
      </c>
      <c r="C41" s="11" t="s">
        <v>110</v>
      </c>
      <c r="D41" s="72" t="s">
        <v>64</v>
      </c>
      <c r="E41" s="68"/>
    </row>
    <row r="42" spans="1:5" hidden="1" x14ac:dyDescent="0.25">
      <c r="A42" s="9"/>
      <c r="B42" s="10" t="s">
        <v>111</v>
      </c>
      <c r="C42" s="11" t="s">
        <v>112</v>
      </c>
      <c r="D42" s="72" t="s">
        <v>64</v>
      </c>
      <c r="E42" s="68"/>
    </row>
    <row r="43" spans="1:5" hidden="1" x14ac:dyDescent="0.25">
      <c r="A43" s="9"/>
      <c r="B43" s="10" t="s">
        <v>113</v>
      </c>
      <c r="C43" s="11" t="s">
        <v>114</v>
      </c>
      <c r="D43" s="72" t="s">
        <v>64</v>
      </c>
      <c r="E43" s="68"/>
    </row>
    <row r="44" spans="1:5" hidden="1" x14ac:dyDescent="0.25">
      <c r="A44" s="9"/>
      <c r="B44" s="10" t="s">
        <v>115</v>
      </c>
      <c r="C44" s="11" t="s">
        <v>116</v>
      </c>
      <c r="D44" s="72" t="s">
        <v>64</v>
      </c>
      <c r="E44" s="68"/>
    </row>
    <row r="45" spans="1:5" hidden="1" x14ac:dyDescent="0.25">
      <c r="A45" s="9"/>
      <c r="B45" s="10" t="s">
        <v>117</v>
      </c>
      <c r="C45" s="11" t="s">
        <v>118</v>
      </c>
      <c r="D45" s="72" t="s">
        <v>98</v>
      </c>
      <c r="E45" s="68"/>
    </row>
    <row r="46" spans="1:5" ht="14.25" hidden="1" customHeight="1" x14ac:dyDescent="0.25">
      <c r="A46" s="9"/>
      <c r="B46" s="10" t="s">
        <v>119</v>
      </c>
      <c r="C46" s="11" t="s">
        <v>120</v>
      </c>
      <c r="D46" s="72" t="s">
        <v>64</v>
      </c>
      <c r="E46" s="68"/>
    </row>
    <row r="47" spans="1:5" hidden="1" x14ac:dyDescent="0.25">
      <c r="A47" s="14" t="s">
        <v>121</v>
      </c>
      <c r="B47" s="7"/>
      <c r="C47" s="8"/>
      <c r="D47" s="71"/>
      <c r="E47" s="67"/>
    </row>
    <row r="48" spans="1:5" hidden="1" x14ac:dyDescent="0.25">
      <c r="A48" s="146" t="s">
        <v>336</v>
      </c>
      <c r="B48" s="10" t="s">
        <v>122</v>
      </c>
      <c r="C48" s="11" t="s">
        <v>123</v>
      </c>
      <c r="D48" s="72"/>
      <c r="E48" s="68"/>
    </row>
    <row r="49" spans="1:5" hidden="1" x14ac:dyDescent="0.25">
      <c r="A49" s="9"/>
      <c r="B49" s="10"/>
      <c r="C49" s="11" t="s">
        <v>124</v>
      </c>
      <c r="D49" s="72" t="s">
        <v>64</v>
      </c>
      <c r="E49" s="68"/>
    </row>
    <row r="50" spans="1:5" hidden="1" x14ac:dyDescent="0.25">
      <c r="A50" s="9"/>
      <c r="B50" s="10"/>
      <c r="C50" s="11" t="s">
        <v>125</v>
      </c>
      <c r="D50" s="72" t="s">
        <v>64</v>
      </c>
      <c r="E50" s="68"/>
    </row>
    <row r="51" spans="1:5" hidden="1" x14ac:dyDescent="0.25">
      <c r="A51" s="9"/>
      <c r="B51" s="10"/>
      <c r="C51" s="11" t="s">
        <v>126</v>
      </c>
      <c r="D51" s="72" t="s">
        <v>64</v>
      </c>
      <c r="E51" s="68"/>
    </row>
    <row r="52" spans="1:5" hidden="1" x14ac:dyDescent="0.25">
      <c r="A52" s="9"/>
      <c r="B52" s="10"/>
      <c r="C52" s="11" t="s">
        <v>127</v>
      </c>
      <c r="D52" s="72" t="s">
        <v>98</v>
      </c>
      <c r="E52" s="68"/>
    </row>
    <row r="53" spans="1:5" hidden="1" x14ac:dyDescent="0.25">
      <c r="A53" s="9"/>
      <c r="B53" s="10" t="s">
        <v>128</v>
      </c>
      <c r="C53" s="11" t="s">
        <v>129</v>
      </c>
      <c r="D53" s="72"/>
      <c r="E53" s="68"/>
    </row>
    <row r="54" spans="1:5" hidden="1" x14ac:dyDescent="0.25">
      <c r="A54" s="9"/>
      <c r="B54" s="10"/>
      <c r="C54" s="11" t="s">
        <v>124</v>
      </c>
      <c r="D54" s="72" t="s">
        <v>64</v>
      </c>
      <c r="E54" s="68"/>
    </row>
    <row r="55" spans="1:5" hidden="1" x14ac:dyDescent="0.25">
      <c r="A55" s="9"/>
      <c r="B55" s="10"/>
      <c r="C55" s="11" t="s">
        <v>125</v>
      </c>
      <c r="D55" s="72" t="s">
        <v>64</v>
      </c>
      <c r="E55" s="68"/>
    </row>
    <row r="56" spans="1:5" hidden="1" x14ac:dyDescent="0.25">
      <c r="A56" s="9"/>
      <c r="B56" s="10"/>
      <c r="C56" s="11" t="s">
        <v>126</v>
      </c>
      <c r="D56" s="72" t="s">
        <v>64</v>
      </c>
      <c r="E56" s="68"/>
    </row>
    <row r="57" spans="1:5" hidden="1" x14ac:dyDescent="0.25">
      <c r="A57" s="9"/>
      <c r="B57" s="10"/>
      <c r="C57" s="11" t="s">
        <v>127</v>
      </c>
      <c r="D57" s="72" t="s">
        <v>98</v>
      </c>
      <c r="E57" s="68"/>
    </row>
    <row r="58" spans="1:5" hidden="1" x14ac:dyDescent="0.25">
      <c r="A58" s="9"/>
      <c r="B58" s="10" t="s">
        <v>130</v>
      </c>
      <c r="C58" s="11" t="s">
        <v>131</v>
      </c>
      <c r="D58" s="72"/>
      <c r="E58" s="68"/>
    </row>
    <row r="59" spans="1:5" hidden="1" x14ac:dyDescent="0.25">
      <c r="A59" s="9"/>
      <c r="B59" s="10"/>
      <c r="C59" s="11" t="s">
        <v>132</v>
      </c>
      <c r="D59" s="72" t="s">
        <v>64</v>
      </c>
      <c r="E59" s="68"/>
    </row>
    <row r="60" spans="1:5" hidden="1" x14ac:dyDescent="0.25">
      <c r="A60" s="9"/>
      <c r="B60" s="10"/>
      <c r="C60" s="11" t="s">
        <v>133</v>
      </c>
      <c r="D60" s="72" t="s">
        <v>64</v>
      </c>
      <c r="E60" s="68"/>
    </row>
    <row r="61" spans="1:5" hidden="1" x14ac:dyDescent="0.25">
      <c r="A61" s="9"/>
      <c r="B61" s="10" t="s">
        <v>134</v>
      </c>
      <c r="C61" s="11" t="s">
        <v>135</v>
      </c>
      <c r="D61" s="72"/>
      <c r="E61" s="68"/>
    </row>
    <row r="62" spans="1:5" hidden="1" x14ac:dyDescent="0.25">
      <c r="A62" s="9"/>
      <c r="B62" s="10"/>
      <c r="C62" s="11" t="s">
        <v>136</v>
      </c>
      <c r="D62" s="72" t="s">
        <v>64</v>
      </c>
      <c r="E62" s="68"/>
    </row>
    <row r="63" spans="1:5" hidden="1" x14ac:dyDescent="0.25">
      <c r="A63" s="9"/>
      <c r="B63" s="10"/>
      <c r="C63" s="11" t="s">
        <v>127</v>
      </c>
      <c r="D63" s="72" t="s">
        <v>98</v>
      </c>
      <c r="E63" s="68"/>
    </row>
    <row r="64" spans="1:5" hidden="1" x14ac:dyDescent="0.25">
      <c r="A64" s="9"/>
      <c r="B64" s="10" t="s">
        <v>137</v>
      </c>
      <c r="C64" s="11" t="s">
        <v>138</v>
      </c>
      <c r="D64" s="72" t="s">
        <v>64</v>
      </c>
      <c r="E64" s="68"/>
    </row>
    <row r="65" spans="1:5" x14ac:dyDescent="0.25">
      <c r="A65" s="6" t="s">
        <v>139</v>
      </c>
      <c r="B65" s="7"/>
      <c r="C65" s="8"/>
      <c r="D65" s="71"/>
      <c r="E65" s="67"/>
    </row>
    <row r="66" spans="1:5" x14ac:dyDescent="0.25">
      <c r="A66" s="188"/>
      <c r="B66" s="10" t="s">
        <v>140</v>
      </c>
      <c r="C66" s="11" t="s">
        <v>141</v>
      </c>
      <c r="D66" s="72"/>
      <c r="E66" s="68"/>
    </row>
    <row r="67" spans="1:5" x14ac:dyDescent="0.25">
      <c r="A67" s="9"/>
      <c r="B67" s="10"/>
      <c r="C67" s="11" t="s">
        <v>142</v>
      </c>
      <c r="D67" s="72" t="s">
        <v>58</v>
      </c>
      <c r="E67" s="68"/>
    </row>
    <row r="68" spans="1:5" x14ac:dyDescent="0.25">
      <c r="A68" s="9"/>
      <c r="B68" s="10"/>
      <c r="C68" s="11" t="s">
        <v>143</v>
      </c>
      <c r="D68" s="72" t="s">
        <v>58</v>
      </c>
      <c r="E68" s="68"/>
    </row>
    <row r="69" spans="1:5" x14ac:dyDescent="0.25">
      <c r="A69" s="9"/>
      <c r="B69" s="10"/>
      <c r="C69" s="11" t="s">
        <v>144</v>
      </c>
      <c r="D69" s="72" t="s">
        <v>58</v>
      </c>
      <c r="E69" s="68"/>
    </row>
    <row r="70" spans="1:5" x14ac:dyDescent="0.25">
      <c r="A70" s="9"/>
      <c r="B70" s="10"/>
      <c r="C70" s="11" t="s">
        <v>145</v>
      </c>
      <c r="D70" s="72" t="s">
        <v>58</v>
      </c>
      <c r="E70" s="68"/>
    </row>
    <row r="71" spans="1:5" x14ac:dyDescent="0.25">
      <c r="A71" s="9"/>
      <c r="B71" s="10"/>
      <c r="C71" s="11" t="s">
        <v>146</v>
      </c>
      <c r="D71" s="72" t="s">
        <v>58</v>
      </c>
      <c r="E71" s="68"/>
    </row>
    <row r="72" spans="1:5" x14ac:dyDescent="0.25">
      <c r="A72" s="9"/>
      <c r="B72" s="10" t="s">
        <v>147</v>
      </c>
      <c r="C72" s="11" t="s">
        <v>148</v>
      </c>
      <c r="D72" s="72"/>
      <c r="E72" s="68"/>
    </row>
    <row r="73" spans="1:5" x14ac:dyDescent="0.25">
      <c r="A73" s="9"/>
      <c r="B73" s="10"/>
      <c r="C73" s="11" t="s">
        <v>142</v>
      </c>
      <c r="D73" s="72" t="s">
        <v>58</v>
      </c>
      <c r="E73" s="68"/>
    </row>
    <row r="74" spans="1:5" x14ac:dyDescent="0.25">
      <c r="A74" s="9"/>
      <c r="B74" s="10"/>
      <c r="C74" s="11" t="s">
        <v>143</v>
      </c>
      <c r="D74" s="72" t="s">
        <v>58</v>
      </c>
      <c r="E74" s="68"/>
    </row>
    <row r="75" spans="1:5" x14ac:dyDescent="0.25">
      <c r="A75" s="9"/>
      <c r="B75" s="10"/>
      <c r="C75" s="11" t="s">
        <v>144</v>
      </c>
      <c r="D75" s="72" t="s">
        <v>58</v>
      </c>
      <c r="E75" s="68"/>
    </row>
    <row r="76" spans="1:5" x14ac:dyDescent="0.25">
      <c r="A76" s="9"/>
      <c r="B76" s="10"/>
      <c r="C76" s="11" t="s">
        <v>145</v>
      </c>
      <c r="D76" s="72" t="s">
        <v>58</v>
      </c>
      <c r="E76" s="68"/>
    </row>
    <row r="77" spans="1:5" x14ac:dyDescent="0.25">
      <c r="A77" s="9"/>
      <c r="B77" s="10"/>
      <c r="C77" s="11" t="s">
        <v>146</v>
      </c>
      <c r="D77" s="72" t="s">
        <v>58</v>
      </c>
      <c r="E77" s="68"/>
    </row>
    <row r="78" spans="1:5" x14ac:dyDescent="0.25">
      <c r="A78" s="9"/>
      <c r="B78" s="10" t="s">
        <v>149</v>
      </c>
      <c r="C78" s="11" t="s">
        <v>150</v>
      </c>
      <c r="D78" s="72"/>
      <c r="E78" s="68"/>
    </row>
    <row r="79" spans="1:5" x14ac:dyDescent="0.25">
      <c r="A79" s="9"/>
      <c r="B79" s="10"/>
      <c r="C79" s="11" t="s">
        <v>142</v>
      </c>
      <c r="D79" s="72" t="s">
        <v>58</v>
      </c>
      <c r="E79" s="68"/>
    </row>
    <row r="80" spans="1:5" x14ac:dyDescent="0.25">
      <c r="A80" s="9"/>
      <c r="B80" s="10"/>
      <c r="C80" s="11" t="s">
        <v>143</v>
      </c>
      <c r="D80" s="72" t="s">
        <v>58</v>
      </c>
      <c r="E80" s="68"/>
    </row>
    <row r="81" spans="1:5" x14ac:dyDescent="0.25">
      <c r="A81" s="9"/>
      <c r="B81" s="10"/>
      <c r="C81" s="11" t="s">
        <v>144</v>
      </c>
      <c r="D81" s="72" t="s">
        <v>58</v>
      </c>
      <c r="E81" s="68"/>
    </row>
    <row r="82" spans="1:5" x14ac:dyDescent="0.25">
      <c r="A82" s="9"/>
      <c r="B82" s="10"/>
      <c r="C82" s="11" t="s">
        <v>145</v>
      </c>
      <c r="D82" s="72" t="s">
        <v>58</v>
      </c>
      <c r="E82" s="68"/>
    </row>
    <row r="83" spans="1:5" x14ac:dyDescent="0.25">
      <c r="A83" s="9"/>
      <c r="B83" s="10"/>
      <c r="C83" s="11" t="s">
        <v>146</v>
      </c>
      <c r="D83" s="72" t="s">
        <v>58</v>
      </c>
      <c r="E83" s="68"/>
    </row>
    <row r="84" spans="1:5" x14ac:dyDescent="0.25">
      <c r="A84" s="9"/>
      <c r="B84" s="10" t="s">
        <v>151</v>
      </c>
      <c r="C84" s="11" t="s">
        <v>152</v>
      </c>
      <c r="D84" s="72"/>
      <c r="E84" s="68"/>
    </row>
    <row r="85" spans="1:5" x14ac:dyDescent="0.25">
      <c r="A85" s="9"/>
      <c r="B85" s="10"/>
      <c r="C85" s="11" t="s">
        <v>142</v>
      </c>
      <c r="D85" s="72" t="s">
        <v>58</v>
      </c>
      <c r="E85" s="68"/>
    </row>
    <row r="86" spans="1:5" x14ac:dyDescent="0.25">
      <c r="A86" s="9"/>
      <c r="B86" s="10"/>
      <c r="C86" s="11" t="s">
        <v>143</v>
      </c>
      <c r="D86" s="72" t="s">
        <v>58</v>
      </c>
      <c r="E86" s="68"/>
    </row>
    <row r="87" spans="1:5" x14ac:dyDescent="0.25">
      <c r="A87" s="9"/>
      <c r="B87" s="10"/>
      <c r="C87" s="11" t="s">
        <v>144</v>
      </c>
      <c r="D87" s="72" t="s">
        <v>58</v>
      </c>
      <c r="E87" s="68"/>
    </row>
    <row r="88" spans="1:5" x14ac:dyDescent="0.25">
      <c r="A88" s="9"/>
      <c r="B88" s="10"/>
      <c r="C88" s="11" t="s">
        <v>145</v>
      </c>
      <c r="D88" s="72" t="s">
        <v>58</v>
      </c>
      <c r="E88" s="68"/>
    </row>
    <row r="89" spans="1:5" x14ac:dyDescent="0.25">
      <c r="A89" s="9"/>
      <c r="B89" s="10"/>
      <c r="C89" s="11" t="s">
        <v>146</v>
      </c>
      <c r="D89" s="72" t="s">
        <v>58</v>
      </c>
      <c r="E89" s="68"/>
    </row>
    <row r="90" spans="1:5" x14ac:dyDescent="0.25">
      <c r="A90" s="6" t="s">
        <v>153</v>
      </c>
      <c r="B90" s="7"/>
      <c r="C90" s="8"/>
      <c r="D90" s="71"/>
      <c r="E90" s="67"/>
    </row>
    <row r="91" spans="1:5" x14ac:dyDescent="0.25">
      <c r="A91" s="188"/>
      <c r="B91" s="15" t="s">
        <v>154</v>
      </c>
      <c r="C91" s="12" t="s">
        <v>155</v>
      </c>
      <c r="D91" s="73"/>
      <c r="E91" s="69"/>
    </row>
    <row r="92" spans="1:5" x14ac:dyDescent="0.25">
      <c r="A92" s="9"/>
      <c r="B92" s="10"/>
      <c r="C92" s="11" t="s">
        <v>156</v>
      </c>
      <c r="D92" s="72" t="s">
        <v>98</v>
      </c>
      <c r="E92" s="68"/>
    </row>
    <row r="93" spans="1:5" x14ac:dyDescent="0.25">
      <c r="A93" s="9"/>
      <c r="B93" s="10"/>
      <c r="C93" s="11" t="s">
        <v>157</v>
      </c>
      <c r="D93" s="72" t="s">
        <v>98</v>
      </c>
      <c r="E93" s="68"/>
    </row>
    <row r="94" spans="1:5" x14ac:dyDescent="0.25">
      <c r="A94" s="9"/>
      <c r="B94" s="10" t="s">
        <v>158</v>
      </c>
      <c r="C94" s="11" t="s">
        <v>159</v>
      </c>
      <c r="D94" s="72"/>
      <c r="E94" s="68"/>
    </row>
    <row r="95" spans="1:5" x14ac:dyDescent="0.25">
      <c r="A95" s="9"/>
      <c r="B95" s="10"/>
      <c r="C95" s="11" t="s">
        <v>160</v>
      </c>
      <c r="D95" s="72" t="s">
        <v>64</v>
      </c>
      <c r="E95" s="68"/>
    </row>
    <row r="96" spans="1:5" x14ac:dyDescent="0.25">
      <c r="A96" s="9"/>
      <c r="B96" s="10"/>
      <c r="C96" s="11" t="s">
        <v>161</v>
      </c>
      <c r="D96" s="72" t="s">
        <v>64</v>
      </c>
      <c r="E96" s="68"/>
    </row>
    <row r="97" spans="1:5" x14ac:dyDescent="0.25">
      <c r="A97" s="9"/>
      <c r="B97" s="10"/>
      <c r="C97" s="11" t="s">
        <v>162</v>
      </c>
      <c r="D97" s="72" t="s">
        <v>163</v>
      </c>
      <c r="E97" s="68"/>
    </row>
    <row r="98" spans="1:5" x14ac:dyDescent="0.25">
      <c r="A98" s="9"/>
      <c r="B98" s="10" t="s">
        <v>164</v>
      </c>
      <c r="C98" s="11" t="s">
        <v>165</v>
      </c>
      <c r="D98" s="72"/>
      <c r="E98" s="68"/>
    </row>
    <row r="99" spans="1:5" x14ac:dyDescent="0.25">
      <c r="A99" s="9"/>
      <c r="B99" s="10"/>
      <c r="C99" s="11" t="s">
        <v>166</v>
      </c>
      <c r="D99" s="72" t="s">
        <v>64</v>
      </c>
      <c r="E99" s="68"/>
    </row>
    <row r="100" spans="1:5" x14ac:dyDescent="0.25">
      <c r="A100" s="9"/>
      <c r="B100" s="10"/>
      <c r="C100" s="11" t="s">
        <v>167</v>
      </c>
      <c r="D100" s="72" t="s">
        <v>64</v>
      </c>
      <c r="E100" s="68"/>
    </row>
    <row r="101" spans="1:5" x14ac:dyDescent="0.25">
      <c r="A101" s="9"/>
      <c r="B101" s="10"/>
      <c r="C101" s="11" t="s">
        <v>162</v>
      </c>
      <c r="D101" s="72" t="s">
        <v>163</v>
      </c>
      <c r="E101" s="68"/>
    </row>
    <row r="102" spans="1:5" x14ac:dyDescent="0.25">
      <c r="A102" s="9"/>
      <c r="B102" s="10" t="s">
        <v>168</v>
      </c>
      <c r="C102" s="11" t="s">
        <v>169</v>
      </c>
      <c r="D102" s="72"/>
      <c r="E102" s="68"/>
    </row>
    <row r="103" spans="1:5" x14ac:dyDescent="0.25">
      <c r="A103" s="9"/>
      <c r="B103" s="10"/>
      <c r="C103" s="11" t="s">
        <v>170</v>
      </c>
      <c r="D103" s="72" t="s">
        <v>98</v>
      </c>
      <c r="E103" s="68"/>
    </row>
    <row r="104" spans="1:5" x14ac:dyDescent="0.25">
      <c r="A104" s="9"/>
      <c r="B104" s="10"/>
      <c r="C104" s="11" t="s">
        <v>162</v>
      </c>
      <c r="D104" s="72" t="s">
        <v>163</v>
      </c>
      <c r="E104" s="68"/>
    </row>
    <row r="105" spans="1:5" x14ac:dyDescent="0.25">
      <c r="A105" s="9"/>
      <c r="B105" s="10" t="s">
        <v>171</v>
      </c>
      <c r="C105" s="11" t="s">
        <v>172</v>
      </c>
      <c r="D105" s="72"/>
      <c r="E105" s="68"/>
    </row>
    <row r="106" spans="1:5" x14ac:dyDescent="0.25">
      <c r="A106" s="9"/>
      <c r="B106" s="10"/>
      <c r="C106" s="11" t="s">
        <v>173</v>
      </c>
      <c r="D106" s="72" t="s">
        <v>58</v>
      </c>
      <c r="E106" s="68"/>
    </row>
    <row r="107" spans="1:5" x14ac:dyDescent="0.25">
      <c r="A107" s="9"/>
      <c r="B107" s="10"/>
      <c r="C107" s="11" t="s">
        <v>162</v>
      </c>
      <c r="D107" s="72" t="s">
        <v>163</v>
      </c>
      <c r="E107" s="68"/>
    </row>
    <row r="108" spans="1:5" x14ac:dyDescent="0.25">
      <c r="A108" s="6" t="s">
        <v>174</v>
      </c>
      <c r="B108" s="7"/>
      <c r="C108" s="8"/>
      <c r="D108" s="71"/>
      <c r="E108" s="67"/>
    </row>
    <row r="109" spans="1:5" x14ac:dyDescent="0.25">
      <c r="A109" s="188"/>
      <c r="B109" s="10" t="s">
        <v>175</v>
      </c>
      <c r="C109" s="11" t="s">
        <v>176</v>
      </c>
      <c r="D109" s="72"/>
      <c r="E109" s="68"/>
    </row>
    <row r="110" spans="1:5" x14ac:dyDescent="0.25">
      <c r="A110" s="9"/>
      <c r="B110" s="10" t="s">
        <v>177</v>
      </c>
      <c r="C110" s="11" t="s">
        <v>178</v>
      </c>
      <c r="D110" s="72" t="s">
        <v>58</v>
      </c>
      <c r="E110" s="68"/>
    </row>
    <row r="111" spans="1:5" x14ac:dyDescent="0.25">
      <c r="A111" s="9"/>
      <c r="B111" s="10" t="s">
        <v>179</v>
      </c>
      <c r="C111" s="11" t="s">
        <v>180</v>
      </c>
      <c r="D111" s="72" t="s">
        <v>58</v>
      </c>
      <c r="E111" s="68"/>
    </row>
    <row r="112" spans="1:5" x14ac:dyDescent="0.25">
      <c r="A112" s="9"/>
      <c r="B112" s="10" t="s">
        <v>181</v>
      </c>
      <c r="C112" s="11" t="s">
        <v>182</v>
      </c>
      <c r="D112" s="72" t="s">
        <v>58</v>
      </c>
      <c r="E112" s="68"/>
    </row>
    <row r="113" spans="1:5" x14ac:dyDescent="0.25">
      <c r="A113" s="9"/>
      <c r="B113" s="10" t="s">
        <v>183</v>
      </c>
      <c r="C113" s="11" t="s">
        <v>184</v>
      </c>
      <c r="D113" s="72" t="s">
        <v>64</v>
      </c>
      <c r="E113" s="68"/>
    </row>
    <row r="114" spans="1:5" x14ac:dyDescent="0.25">
      <c r="A114" s="9"/>
      <c r="B114" s="10" t="s">
        <v>185</v>
      </c>
      <c r="C114" s="11" t="s">
        <v>186</v>
      </c>
      <c r="D114" s="74" t="s">
        <v>98</v>
      </c>
      <c r="E114" s="68"/>
    </row>
    <row r="115" spans="1:5" x14ac:dyDescent="0.25">
      <c r="A115" s="6" t="s">
        <v>187</v>
      </c>
      <c r="B115" s="7"/>
      <c r="C115" s="8"/>
      <c r="D115" s="71"/>
      <c r="E115" s="67"/>
    </row>
    <row r="116" spans="1:5" ht="18.75" x14ac:dyDescent="0.3">
      <c r="A116" s="9"/>
      <c r="B116" s="16" t="s">
        <v>188</v>
      </c>
      <c r="C116" s="17" t="s">
        <v>189</v>
      </c>
      <c r="D116" s="75" t="s">
        <v>190</v>
      </c>
      <c r="E116" s="68"/>
    </row>
    <row r="117" spans="1:5" ht="18.75" x14ac:dyDescent="0.3">
      <c r="A117" s="9"/>
      <c r="B117" s="16" t="s">
        <v>191</v>
      </c>
      <c r="C117" s="17" t="s">
        <v>192</v>
      </c>
      <c r="D117" s="75" t="s">
        <v>190</v>
      </c>
      <c r="E117" s="68"/>
    </row>
    <row r="118" spans="1:5" hidden="1" x14ac:dyDescent="0.25">
      <c r="A118" s="9"/>
      <c r="B118" s="10" t="s">
        <v>193</v>
      </c>
      <c r="C118" s="11" t="s">
        <v>194</v>
      </c>
      <c r="D118" s="72" t="s">
        <v>64</v>
      </c>
      <c r="E118" s="68"/>
    </row>
    <row r="119" spans="1:5" hidden="1" x14ac:dyDescent="0.25">
      <c r="A119" s="9"/>
      <c r="B119" s="10" t="s">
        <v>195</v>
      </c>
      <c r="C119" s="11" t="s">
        <v>196</v>
      </c>
      <c r="D119" s="72" t="s">
        <v>64</v>
      </c>
      <c r="E119" s="62"/>
    </row>
    <row r="120" spans="1:5" x14ac:dyDescent="0.25">
      <c r="A120" s="9"/>
      <c r="B120" s="10" t="s">
        <v>197</v>
      </c>
      <c r="C120" s="18" t="s">
        <v>198</v>
      </c>
      <c r="D120" s="72" t="s">
        <v>98</v>
      </c>
      <c r="E120" s="62"/>
    </row>
    <row r="121" spans="1:5" x14ac:dyDescent="0.25">
      <c r="A121" s="19"/>
      <c r="B121" s="10" t="s">
        <v>199</v>
      </c>
      <c r="C121" s="18" t="s">
        <v>200</v>
      </c>
      <c r="D121" s="72" t="s">
        <v>58</v>
      </c>
      <c r="E121" s="62"/>
    </row>
    <row r="122" spans="1:5" x14ac:dyDescent="0.25">
      <c r="A122" s="9"/>
      <c r="B122" s="10" t="s">
        <v>201</v>
      </c>
      <c r="C122" s="18" t="s">
        <v>202</v>
      </c>
      <c r="D122" s="72" t="s">
        <v>98</v>
      </c>
      <c r="E122" s="68"/>
    </row>
    <row r="123" spans="1:5" x14ac:dyDescent="0.25">
      <c r="A123" s="20"/>
      <c r="B123" s="21" t="s">
        <v>203</v>
      </c>
      <c r="C123" s="22" t="s">
        <v>204</v>
      </c>
      <c r="D123" s="76" t="s">
        <v>98</v>
      </c>
      <c r="E123" s="62"/>
    </row>
    <row r="124" spans="1:5" x14ac:dyDescent="0.25">
      <c r="A124" s="20"/>
      <c r="B124" s="38" t="s">
        <v>205</v>
      </c>
      <c r="C124" s="155" t="s">
        <v>344</v>
      </c>
      <c r="D124" s="156" t="s">
        <v>98</v>
      </c>
      <c r="E124" s="62"/>
    </row>
    <row r="125" spans="1:5" x14ac:dyDescent="0.25">
      <c r="A125" s="20"/>
      <c r="B125" s="154" t="s">
        <v>235</v>
      </c>
      <c r="C125" s="155" t="s">
        <v>345</v>
      </c>
      <c r="D125" s="156" t="s">
        <v>58</v>
      </c>
      <c r="E125" s="62"/>
    </row>
    <row r="126" spans="1:5" hidden="1" x14ac:dyDescent="0.25">
      <c r="A126" s="20"/>
      <c r="B126" s="154" t="s">
        <v>237</v>
      </c>
      <c r="C126" s="39" t="s">
        <v>236</v>
      </c>
      <c r="D126" s="76" t="s">
        <v>64</v>
      </c>
      <c r="E126" s="62"/>
    </row>
    <row r="127" spans="1:5" ht="18.75" hidden="1" x14ac:dyDescent="0.3">
      <c r="A127" s="20"/>
      <c r="B127" s="64" t="s">
        <v>312</v>
      </c>
      <c r="C127" s="17" t="s">
        <v>238</v>
      </c>
      <c r="D127" s="75" t="s">
        <v>190</v>
      </c>
      <c r="E127" s="62"/>
    </row>
    <row r="128" spans="1:5" ht="18.75" hidden="1" x14ac:dyDescent="0.3">
      <c r="A128" s="20"/>
      <c r="B128" s="149" t="s">
        <v>341</v>
      </c>
      <c r="C128" s="150" t="s">
        <v>338</v>
      </c>
      <c r="D128" s="151" t="s">
        <v>339</v>
      </c>
      <c r="E128" s="62"/>
    </row>
    <row r="129" spans="1:5" ht="37.5" x14ac:dyDescent="0.3">
      <c r="A129" s="20"/>
      <c r="B129" s="149" t="s">
        <v>342</v>
      </c>
      <c r="C129" s="152" t="s">
        <v>340</v>
      </c>
      <c r="D129" s="151" t="s">
        <v>98</v>
      </c>
      <c r="E129" s="62"/>
    </row>
    <row r="130" spans="1:5" ht="155.25" customHeight="1" thickBot="1" x14ac:dyDescent="0.3">
      <c r="A130" s="23"/>
      <c r="B130" s="153" t="s">
        <v>343</v>
      </c>
      <c r="C130" s="77" t="s">
        <v>313</v>
      </c>
      <c r="D130" s="78" t="s">
        <v>98</v>
      </c>
      <c r="E130" s="63"/>
    </row>
  </sheetData>
  <mergeCells count="5">
    <mergeCell ref="A1:E1"/>
    <mergeCell ref="B2:C2"/>
    <mergeCell ref="B3:C3"/>
    <mergeCell ref="A4:C4"/>
    <mergeCell ref="A5:C5"/>
  </mergeCell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2"/>
    <pageSetUpPr fitToPage="1"/>
  </sheetPr>
  <dimension ref="B1:H55"/>
  <sheetViews>
    <sheetView topLeftCell="A19" workbookViewId="0">
      <selection activeCell="J6" sqref="J6"/>
    </sheetView>
  </sheetViews>
  <sheetFormatPr baseColWidth="10" defaultColWidth="11.42578125" defaultRowHeight="15" x14ac:dyDescent="0.25"/>
  <cols>
    <col min="1" max="1" width="11.42578125" style="3"/>
    <col min="2" max="2" width="12" style="3" customWidth="1"/>
    <col min="3" max="3" width="19.28515625" style="3" customWidth="1"/>
    <col min="4" max="4" width="18.7109375" style="3" customWidth="1"/>
    <col min="5" max="5" width="18.5703125" style="3" customWidth="1"/>
    <col min="6" max="6" width="20.7109375" style="3" customWidth="1"/>
    <col min="7" max="16384" width="11.42578125" style="3"/>
  </cols>
  <sheetData>
    <row r="1" spans="2:8" ht="15.75" thickBot="1" x14ac:dyDescent="0.3"/>
    <row r="2" spans="2:8" x14ac:dyDescent="0.25">
      <c r="B2" s="25"/>
      <c r="C2" s="26"/>
      <c r="D2" s="26"/>
      <c r="E2" s="26"/>
      <c r="F2" s="26"/>
      <c r="G2" s="27"/>
    </row>
    <row r="3" spans="2:8" x14ac:dyDescent="0.25">
      <c r="B3" s="28"/>
      <c r="C3" s="13"/>
      <c r="D3" s="13"/>
      <c r="E3" s="13"/>
      <c r="F3" s="13"/>
      <c r="G3" s="29"/>
    </row>
    <row r="4" spans="2:8" x14ac:dyDescent="0.25">
      <c r="B4" s="28"/>
      <c r="C4" s="13"/>
      <c r="D4" s="13"/>
      <c r="E4" s="13"/>
      <c r="F4" s="13"/>
      <c r="G4" s="29"/>
    </row>
    <row r="5" spans="2:8" ht="33.75" customHeight="1" x14ac:dyDescent="0.35">
      <c r="B5" s="235" t="s">
        <v>314</v>
      </c>
      <c r="C5" s="236"/>
      <c r="D5" s="236"/>
      <c r="E5" s="236"/>
      <c r="F5" s="236"/>
      <c r="G5" s="237"/>
      <c r="H5" s="30"/>
    </row>
    <row r="6" spans="2:8" ht="15.75" thickBot="1" x14ac:dyDescent="0.3">
      <c r="B6" s="28"/>
      <c r="C6" s="13"/>
      <c r="D6" s="13"/>
      <c r="E6" s="13"/>
      <c r="F6" s="13"/>
      <c r="G6" s="29"/>
    </row>
    <row r="7" spans="2:8" x14ac:dyDescent="0.25">
      <c r="B7" s="28"/>
      <c r="C7" s="238" t="s">
        <v>206</v>
      </c>
      <c r="D7" s="239"/>
      <c r="E7" s="239"/>
      <c r="F7" s="240"/>
      <c r="G7" s="29"/>
    </row>
    <row r="8" spans="2:8" x14ac:dyDescent="0.25">
      <c r="B8" s="28"/>
      <c r="C8" s="9" t="s">
        <v>207</v>
      </c>
      <c r="D8" s="241"/>
      <c r="E8" s="241"/>
      <c r="F8" s="242"/>
      <c r="G8" s="29"/>
    </row>
    <row r="9" spans="2:8" ht="15.75" thickBot="1" x14ac:dyDescent="0.3">
      <c r="B9" s="28"/>
      <c r="C9" s="23" t="s">
        <v>208</v>
      </c>
      <c r="D9" s="243"/>
      <c r="E9" s="243"/>
      <c r="F9" s="244"/>
      <c r="G9" s="29"/>
    </row>
    <row r="10" spans="2:8" ht="15.75" thickBot="1" x14ac:dyDescent="0.3">
      <c r="B10" s="28"/>
      <c r="C10" s="13"/>
      <c r="D10" s="13"/>
      <c r="E10" s="13"/>
      <c r="F10" s="13"/>
      <c r="G10" s="29"/>
    </row>
    <row r="11" spans="2:8" x14ac:dyDescent="0.25">
      <c r="B11" s="28"/>
      <c r="C11" s="238" t="s">
        <v>209</v>
      </c>
      <c r="D11" s="239"/>
      <c r="E11" s="239"/>
      <c r="F11" s="240"/>
      <c r="G11" s="29"/>
    </row>
    <row r="12" spans="2:8" x14ac:dyDescent="0.25">
      <c r="B12" s="28"/>
      <c r="C12" s="9" t="s">
        <v>210</v>
      </c>
      <c r="D12" s="241"/>
      <c r="E12" s="241"/>
      <c r="F12" s="242"/>
      <c r="G12" s="29"/>
    </row>
    <row r="13" spans="2:8" x14ac:dyDescent="0.25">
      <c r="B13" s="28"/>
      <c r="C13" s="9" t="s">
        <v>211</v>
      </c>
      <c r="D13" s="241"/>
      <c r="E13" s="241"/>
      <c r="F13" s="242"/>
      <c r="G13" s="29"/>
    </row>
    <row r="14" spans="2:8" x14ac:dyDescent="0.25">
      <c r="B14" s="28"/>
      <c r="C14" s="9" t="s">
        <v>212</v>
      </c>
      <c r="D14" s="241"/>
      <c r="E14" s="241"/>
      <c r="F14" s="242"/>
      <c r="G14" s="29"/>
    </row>
    <row r="15" spans="2:8" ht="15.75" thickBot="1" x14ac:dyDescent="0.3">
      <c r="B15" s="28"/>
      <c r="C15" s="23" t="s">
        <v>213</v>
      </c>
      <c r="D15" s="243"/>
      <c r="E15" s="243"/>
      <c r="F15" s="244"/>
      <c r="G15" s="29"/>
    </row>
    <row r="16" spans="2:8" ht="15.75" thickBot="1" x14ac:dyDescent="0.3">
      <c r="B16" s="28"/>
      <c r="C16" s="13"/>
      <c r="D16" s="13"/>
      <c r="E16" s="13"/>
      <c r="F16" s="13"/>
      <c r="G16" s="29"/>
    </row>
    <row r="17" spans="2:7" x14ac:dyDescent="0.25">
      <c r="B17" s="28"/>
      <c r="C17" s="238" t="s">
        <v>214</v>
      </c>
      <c r="D17" s="239"/>
      <c r="E17" s="239"/>
      <c r="F17" s="240"/>
      <c r="G17" s="29"/>
    </row>
    <row r="18" spans="2:7" x14ac:dyDescent="0.25">
      <c r="B18" s="28"/>
      <c r="C18" s="9" t="s">
        <v>215</v>
      </c>
      <c r="D18" s="245"/>
      <c r="E18" s="246"/>
      <c r="F18" s="247"/>
      <c r="G18" s="29"/>
    </row>
    <row r="19" spans="2:7" ht="15.75" thickBot="1" x14ac:dyDescent="0.3">
      <c r="B19" s="28"/>
      <c r="C19" s="23" t="s">
        <v>216</v>
      </c>
      <c r="D19" s="232"/>
      <c r="E19" s="233"/>
      <c r="F19" s="234"/>
      <c r="G19" s="29"/>
    </row>
    <row r="20" spans="2:7" ht="15.75" thickBot="1" x14ac:dyDescent="0.3">
      <c r="B20" s="28"/>
      <c r="C20" s="13"/>
      <c r="D20" s="13"/>
      <c r="E20" s="13"/>
      <c r="F20" s="13"/>
      <c r="G20" s="29"/>
    </row>
    <row r="21" spans="2:7" x14ac:dyDescent="0.25">
      <c r="B21" s="28"/>
      <c r="C21" s="238" t="s">
        <v>217</v>
      </c>
      <c r="D21" s="239"/>
      <c r="E21" s="239"/>
      <c r="F21" s="240"/>
      <c r="G21" s="29"/>
    </row>
    <row r="22" spans="2:7" x14ac:dyDescent="0.25">
      <c r="B22" s="28"/>
      <c r="C22" s="31" t="s">
        <v>218</v>
      </c>
      <c r="D22" s="32" t="s">
        <v>219</v>
      </c>
      <c r="E22" s="32" t="s">
        <v>220</v>
      </c>
      <c r="F22" s="33" t="s">
        <v>221</v>
      </c>
      <c r="G22" s="29"/>
    </row>
    <row r="23" spans="2:7" ht="15.75" thickBot="1" x14ac:dyDescent="0.3">
      <c r="B23" s="28"/>
      <c r="C23" s="23"/>
      <c r="D23" s="24"/>
      <c r="E23" s="24"/>
      <c r="F23" s="34"/>
      <c r="G23" s="29"/>
    </row>
    <row r="24" spans="2:7" ht="15.75" thickBot="1" x14ac:dyDescent="0.3">
      <c r="B24" s="28"/>
      <c r="C24" s="13"/>
      <c r="D24" s="13"/>
      <c r="E24" s="13"/>
      <c r="F24" s="13"/>
      <c r="G24" s="29"/>
    </row>
    <row r="25" spans="2:7" x14ac:dyDescent="0.25">
      <c r="B25" s="28"/>
      <c r="C25" s="238" t="s">
        <v>222</v>
      </c>
      <c r="D25" s="239"/>
      <c r="E25" s="239"/>
      <c r="F25" s="240"/>
      <c r="G25" s="29"/>
    </row>
    <row r="26" spans="2:7" x14ac:dyDescent="0.25">
      <c r="B26" s="28"/>
      <c r="C26" s="249" t="s">
        <v>223</v>
      </c>
      <c r="D26" s="241"/>
      <c r="E26" s="241"/>
      <c r="F26" s="242"/>
      <c r="G26" s="29"/>
    </row>
    <row r="27" spans="2:7" x14ac:dyDescent="0.25">
      <c r="B27" s="28"/>
      <c r="C27" s="249" t="s">
        <v>224</v>
      </c>
      <c r="D27" s="241"/>
      <c r="E27" s="241" t="s">
        <v>225</v>
      </c>
      <c r="F27" s="242"/>
      <c r="G27" s="29"/>
    </row>
    <row r="28" spans="2:7" x14ac:dyDescent="0.25">
      <c r="B28" s="28"/>
      <c r="C28" s="248" t="s">
        <v>226</v>
      </c>
      <c r="D28" s="246"/>
      <c r="E28" s="246"/>
      <c r="F28" s="247"/>
      <c r="G28" s="29"/>
    </row>
    <row r="29" spans="2:7" ht="134.25" customHeight="1" x14ac:dyDescent="0.25">
      <c r="B29" s="28"/>
      <c r="C29" s="249"/>
      <c r="D29" s="241"/>
      <c r="E29" s="241"/>
      <c r="F29" s="242"/>
      <c r="G29" s="29"/>
    </row>
    <row r="30" spans="2:7" x14ac:dyDescent="0.25">
      <c r="B30" s="28"/>
      <c r="C30" s="249" t="s">
        <v>227</v>
      </c>
      <c r="D30" s="241"/>
      <c r="E30" s="241"/>
      <c r="F30" s="242"/>
      <c r="G30" s="29"/>
    </row>
    <row r="31" spans="2:7" ht="15.75" thickBot="1" x14ac:dyDescent="0.3">
      <c r="B31" s="28"/>
      <c r="C31" s="250" t="s">
        <v>224</v>
      </c>
      <c r="D31" s="243"/>
      <c r="E31" s="243" t="s">
        <v>225</v>
      </c>
      <c r="F31" s="244"/>
      <c r="G31" s="29"/>
    </row>
    <row r="32" spans="2:7" ht="15.75" thickBot="1" x14ac:dyDescent="0.3">
      <c r="B32" s="28"/>
      <c r="C32" s="13"/>
      <c r="D32" s="13"/>
      <c r="E32" s="13"/>
      <c r="F32" s="13"/>
      <c r="G32" s="29"/>
    </row>
    <row r="33" spans="2:7" x14ac:dyDescent="0.25">
      <c r="B33" s="28"/>
      <c r="C33" s="251" t="s">
        <v>228</v>
      </c>
      <c r="D33" s="252"/>
      <c r="E33" s="252"/>
      <c r="F33" s="253"/>
      <c r="G33" s="29"/>
    </row>
    <row r="34" spans="2:7" x14ac:dyDescent="0.25">
      <c r="B34" s="28"/>
      <c r="C34" s="248" t="s">
        <v>229</v>
      </c>
      <c r="D34" s="246"/>
      <c r="E34" s="246"/>
      <c r="F34" s="247"/>
      <c r="G34" s="29"/>
    </row>
    <row r="35" spans="2:7" x14ac:dyDescent="0.25">
      <c r="B35" s="28"/>
      <c r="C35" s="249" t="s">
        <v>230</v>
      </c>
      <c r="D35" s="241"/>
      <c r="E35" s="241" t="s">
        <v>225</v>
      </c>
      <c r="F35" s="242"/>
      <c r="G35" s="29"/>
    </row>
    <row r="36" spans="2:7" x14ac:dyDescent="0.25">
      <c r="B36" s="28"/>
      <c r="C36" s="249" t="s">
        <v>231</v>
      </c>
      <c r="D36" s="241"/>
      <c r="E36" s="241"/>
      <c r="F36" s="242"/>
      <c r="G36" s="29"/>
    </row>
    <row r="37" spans="2:7" x14ac:dyDescent="0.25">
      <c r="B37" s="28"/>
      <c r="C37" s="249" t="s">
        <v>230</v>
      </c>
      <c r="D37" s="241"/>
      <c r="E37" s="241" t="s">
        <v>225</v>
      </c>
      <c r="F37" s="242"/>
      <c r="G37" s="29"/>
    </row>
    <row r="38" spans="2:7" x14ac:dyDescent="0.25">
      <c r="B38" s="28"/>
      <c r="C38" s="249" t="s">
        <v>232</v>
      </c>
      <c r="D38" s="241"/>
      <c r="E38" s="241"/>
      <c r="F38" s="242"/>
      <c r="G38" s="29"/>
    </row>
    <row r="39" spans="2:7" ht="15.75" thickBot="1" x14ac:dyDescent="0.3">
      <c r="B39" s="28"/>
      <c r="C39" s="250" t="s">
        <v>224</v>
      </c>
      <c r="D39" s="243"/>
      <c r="E39" s="243" t="s">
        <v>225</v>
      </c>
      <c r="F39" s="244"/>
      <c r="G39" s="29"/>
    </row>
    <row r="40" spans="2:7" ht="15.75" thickBot="1" x14ac:dyDescent="0.3">
      <c r="B40" s="28"/>
      <c r="C40" s="254"/>
      <c r="D40" s="254"/>
      <c r="E40" s="254"/>
      <c r="F40" s="254"/>
      <c r="G40" s="29"/>
    </row>
    <row r="41" spans="2:7" x14ac:dyDescent="0.25">
      <c r="B41" s="28"/>
      <c r="C41" s="251" t="s">
        <v>233</v>
      </c>
      <c r="D41" s="252"/>
      <c r="E41" s="252"/>
      <c r="F41" s="253"/>
      <c r="G41" s="29"/>
    </row>
    <row r="42" spans="2:7" x14ac:dyDescent="0.25">
      <c r="B42" s="28"/>
      <c r="C42" s="248" t="s">
        <v>229</v>
      </c>
      <c r="D42" s="246"/>
      <c r="E42" s="246"/>
      <c r="F42" s="247"/>
      <c r="G42" s="29"/>
    </row>
    <row r="43" spans="2:7" x14ac:dyDescent="0.25">
      <c r="B43" s="28"/>
      <c r="C43" s="249" t="s">
        <v>230</v>
      </c>
      <c r="D43" s="241"/>
      <c r="E43" s="241" t="s">
        <v>225</v>
      </c>
      <c r="F43" s="242"/>
      <c r="G43" s="29"/>
    </row>
    <row r="44" spans="2:7" x14ac:dyDescent="0.25">
      <c r="B44" s="28"/>
      <c r="C44" s="249" t="s">
        <v>231</v>
      </c>
      <c r="D44" s="241"/>
      <c r="E44" s="241"/>
      <c r="F44" s="242"/>
      <c r="G44" s="29"/>
    </row>
    <row r="45" spans="2:7" x14ac:dyDescent="0.25">
      <c r="B45" s="28"/>
      <c r="C45" s="249" t="s">
        <v>230</v>
      </c>
      <c r="D45" s="241"/>
      <c r="E45" s="241" t="s">
        <v>225</v>
      </c>
      <c r="F45" s="242"/>
      <c r="G45" s="29"/>
    </row>
    <row r="46" spans="2:7" x14ac:dyDescent="0.25">
      <c r="B46" s="28"/>
      <c r="C46" s="249" t="s">
        <v>232</v>
      </c>
      <c r="D46" s="241"/>
      <c r="E46" s="241"/>
      <c r="F46" s="242"/>
      <c r="G46" s="29"/>
    </row>
    <row r="47" spans="2:7" ht="15.75" thickBot="1" x14ac:dyDescent="0.3">
      <c r="B47" s="28"/>
      <c r="C47" s="250" t="s">
        <v>224</v>
      </c>
      <c r="D47" s="243"/>
      <c r="E47" s="243" t="s">
        <v>225</v>
      </c>
      <c r="F47" s="244"/>
      <c r="G47" s="29"/>
    </row>
    <row r="48" spans="2:7" ht="15.75" thickBot="1" x14ac:dyDescent="0.3">
      <c r="B48" s="28"/>
      <c r="C48" s="13"/>
      <c r="D48" s="13"/>
      <c r="E48" s="13"/>
      <c r="F48" s="13"/>
      <c r="G48" s="29"/>
    </row>
    <row r="49" spans="2:7" ht="15.75" thickBot="1" x14ac:dyDescent="0.3">
      <c r="B49" s="28"/>
      <c r="C49" s="255" t="s">
        <v>234</v>
      </c>
      <c r="D49" s="256"/>
      <c r="E49" s="256"/>
      <c r="F49" s="257"/>
      <c r="G49" s="29"/>
    </row>
    <row r="50" spans="2:7" x14ac:dyDescent="0.25">
      <c r="B50" s="28"/>
      <c r="C50" s="258"/>
      <c r="D50" s="259"/>
      <c r="E50" s="259"/>
      <c r="F50" s="260"/>
      <c r="G50" s="29"/>
    </row>
    <row r="51" spans="2:7" x14ac:dyDescent="0.25">
      <c r="B51" s="28"/>
      <c r="C51" s="261"/>
      <c r="D51" s="254"/>
      <c r="E51" s="254"/>
      <c r="F51" s="262"/>
      <c r="G51" s="29"/>
    </row>
    <row r="52" spans="2:7" x14ac:dyDescent="0.25">
      <c r="B52" s="28"/>
      <c r="C52" s="261"/>
      <c r="D52" s="254"/>
      <c r="E52" s="254"/>
      <c r="F52" s="262"/>
      <c r="G52" s="29"/>
    </row>
    <row r="53" spans="2:7" x14ac:dyDescent="0.25">
      <c r="B53" s="28"/>
      <c r="C53" s="261"/>
      <c r="D53" s="254"/>
      <c r="E53" s="254"/>
      <c r="F53" s="262"/>
      <c r="G53" s="29"/>
    </row>
    <row r="54" spans="2:7" ht="15.75" thickBot="1" x14ac:dyDescent="0.3">
      <c r="B54" s="28"/>
      <c r="C54" s="263"/>
      <c r="D54" s="264"/>
      <c r="E54" s="264"/>
      <c r="F54" s="265"/>
      <c r="G54" s="29"/>
    </row>
    <row r="55" spans="2:7" ht="15.75" thickBot="1" x14ac:dyDescent="0.3">
      <c r="B55" s="35"/>
      <c r="C55" s="36"/>
      <c r="D55" s="36"/>
      <c r="E55" s="36"/>
      <c r="F55" s="36"/>
      <c r="G55" s="37"/>
    </row>
  </sheetData>
  <mergeCells count="46">
    <mergeCell ref="C47:D47"/>
    <mergeCell ref="E47:F47"/>
    <mergeCell ref="C49:F49"/>
    <mergeCell ref="C50:F54"/>
    <mergeCell ref="C43:D43"/>
    <mergeCell ref="E43:F43"/>
    <mergeCell ref="C44:F44"/>
    <mergeCell ref="C45:D45"/>
    <mergeCell ref="E45:F45"/>
    <mergeCell ref="C46:F46"/>
    <mergeCell ref="C42:F42"/>
    <mergeCell ref="C35:D35"/>
    <mergeCell ref="E35:F35"/>
    <mergeCell ref="C36:F36"/>
    <mergeCell ref="C37:D37"/>
    <mergeCell ref="E37:F37"/>
    <mergeCell ref="C38:F38"/>
    <mergeCell ref="C39:D39"/>
    <mergeCell ref="E39:F39"/>
    <mergeCell ref="C40:D40"/>
    <mergeCell ref="E40:F40"/>
    <mergeCell ref="C41:F41"/>
    <mergeCell ref="C34:F34"/>
    <mergeCell ref="C21:F21"/>
    <mergeCell ref="C25:F25"/>
    <mergeCell ref="C26:F26"/>
    <mergeCell ref="C27:D27"/>
    <mergeCell ref="E27:F27"/>
    <mergeCell ref="C28:F28"/>
    <mergeCell ref="C29:F29"/>
    <mergeCell ref="C30:F30"/>
    <mergeCell ref="C31:D31"/>
    <mergeCell ref="E31:F31"/>
    <mergeCell ref="C33:F33"/>
    <mergeCell ref="D19:F19"/>
    <mergeCell ref="B5:G5"/>
    <mergeCell ref="C7:F7"/>
    <mergeCell ref="D8:F8"/>
    <mergeCell ref="D9:F9"/>
    <mergeCell ref="C11:F11"/>
    <mergeCell ref="D12:F12"/>
    <mergeCell ref="D13:F13"/>
    <mergeCell ref="D14:F14"/>
    <mergeCell ref="D15:F15"/>
    <mergeCell ref="C17:F17"/>
    <mergeCell ref="D18:F18"/>
  </mergeCells>
  <pageMargins left="0.25" right="0.25" top="0.75" bottom="0.75" header="0.3" footer="0.3"/>
  <pageSetup paperSize="9" scale="7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7</vt:i4>
      </vt:variant>
    </vt:vector>
  </HeadingPairs>
  <TitlesOfParts>
    <vt:vector size="7" baseType="lpstr">
      <vt:lpstr>BPU UCA Lot 1</vt:lpstr>
      <vt:lpstr>BPU UCA Lot 2</vt:lpstr>
      <vt:lpstr>BPU UCA Lot 3</vt:lpstr>
      <vt:lpstr>BPU correctif Lot 1</vt:lpstr>
      <vt:lpstr>BPU correctif Lot 2</vt:lpstr>
      <vt:lpstr>BPU correctif Lot 3</vt:lpstr>
      <vt:lpstr>DIAGNOSTIC</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Caline LAPEYRE</dc:creator>
  <cp:lastModifiedBy>Maurice BRUN</cp:lastModifiedBy>
  <cp:lastPrinted>2025-04-17T13:07:05Z</cp:lastPrinted>
  <dcterms:created xsi:type="dcterms:W3CDTF">2018-11-27T08:50:15Z</dcterms:created>
  <dcterms:modified xsi:type="dcterms:W3CDTF">2025-04-18T12:46:53Z</dcterms:modified>
</cp:coreProperties>
</file>